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rc\repos\1000Minds WWW\src\Web\wwwroot\library\"/>
    </mc:Choice>
  </mc:AlternateContent>
  <xr:revisionPtr revIDLastSave="0" documentId="13_ncr:1_{5DA76CCB-06CB-464F-9561-23BD27562982}" xr6:coauthVersionLast="47" xr6:coauthVersionMax="47" xr10:uidLastSave="{00000000-0000-0000-0000-000000000000}"/>
  <bookViews>
    <workbookView xWindow="-108" yWindow="-108" windowWidth="30936" windowHeight="16776" tabRatio="826" xr2:uid="{A6FABC54-0015-4255-A6F9-BC850A8E550B}"/>
  </bookViews>
  <sheets>
    <sheet name="Overview" sheetId="12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  <sheet name="Table 7" sheetId="7" r:id="rId8"/>
    <sheet name="Table 8" sheetId="8" r:id="rId9"/>
    <sheet name="Tables 9a-9d" sheetId="9" r:id="rId10"/>
    <sheet name="Tables 10a-10d" sheetId="10" r:id="rId11"/>
    <sheet name="Total scores" sheetId="1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2" l="1"/>
  <c r="C24" i="12"/>
  <c r="C23" i="12"/>
  <c r="C22" i="12"/>
  <c r="C21" i="12"/>
  <c r="C20" i="12"/>
  <c r="C19" i="12"/>
  <c r="C18" i="12"/>
  <c r="C17" i="12"/>
  <c r="C16" i="12"/>
  <c r="C15" i="12"/>
  <c r="C14" i="12"/>
  <c r="J8" i="11"/>
  <c r="E23" i="10"/>
  <c r="J33" i="10"/>
  <c r="J31" i="10"/>
  <c r="J32" i="10"/>
  <c r="I32" i="10"/>
  <c r="H32" i="10"/>
  <c r="H33" i="10"/>
  <c r="J16" i="10"/>
  <c r="L18" i="7"/>
  <c r="L17" i="7"/>
  <c r="L16" i="7"/>
  <c r="L15" i="7"/>
  <c r="K18" i="7"/>
  <c r="K17" i="7"/>
  <c r="K16" i="7"/>
  <c r="K15" i="7"/>
  <c r="J18" i="7"/>
  <c r="J17" i="7"/>
  <c r="J16" i="7"/>
  <c r="J15" i="7"/>
  <c r="I15" i="7"/>
  <c r="I16" i="7"/>
  <c r="I17" i="7"/>
  <c r="I18" i="7"/>
  <c r="F5" i="5"/>
  <c r="F6" i="5"/>
  <c r="F7" i="5"/>
  <c r="F4" i="5"/>
  <c r="K15" i="4"/>
  <c r="J7" i="11"/>
  <c r="J6" i="11"/>
  <c r="I63" i="10"/>
  <c r="J62" i="10"/>
  <c r="I62" i="10"/>
  <c r="H61" i="10"/>
  <c r="J63" i="10"/>
  <c r="H63" i="10"/>
  <c r="H62" i="10"/>
  <c r="J61" i="10"/>
  <c r="I61" i="10"/>
  <c r="I47" i="10"/>
  <c r="H46" i="10"/>
  <c r="J48" i="10"/>
  <c r="I48" i="10"/>
  <c r="H48" i="10"/>
  <c r="J47" i="10"/>
  <c r="H47" i="10"/>
  <c r="J46" i="10"/>
  <c r="I46" i="10"/>
  <c r="E24" i="10"/>
  <c r="E25" i="10"/>
  <c r="I33" i="10"/>
  <c r="I31" i="10"/>
  <c r="H31" i="10"/>
  <c r="E55" i="10"/>
  <c r="E54" i="10"/>
  <c r="E53" i="10"/>
  <c r="E40" i="10"/>
  <c r="E39" i="10"/>
  <c r="E38" i="10"/>
  <c r="D18" i="10"/>
  <c r="I16" i="10" s="1"/>
  <c r="C18" i="10"/>
  <c r="C17" i="10"/>
  <c r="E7" i="10"/>
  <c r="E8" i="10"/>
  <c r="E6" i="10"/>
  <c r="F7" i="7"/>
  <c r="F6" i="7"/>
  <c r="F5" i="7"/>
  <c r="F4" i="7"/>
  <c r="D17" i="4"/>
  <c r="J15" i="4" s="1"/>
  <c r="C17" i="4"/>
  <c r="B17" i="4"/>
  <c r="C16" i="4"/>
  <c r="B16" i="4"/>
  <c r="C14" i="4"/>
  <c r="E56" i="10" l="1"/>
  <c r="H16" i="4"/>
  <c r="E9" i="10"/>
  <c r="E41" i="10"/>
  <c r="F38" i="10" s="1"/>
  <c r="I14" i="4"/>
  <c r="I16" i="4"/>
  <c r="I17" i="4"/>
  <c r="J17" i="4"/>
  <c r="J16" i="4"/>
  <c r="H17" i="4"/>
  <c r="J14" i="4"/>
  <c r="K14" i="4"/>
  <c r="H14" i="4"/>
  <c r="H15" i="4"/>
  <c r="K16" i="4"/>
  <c r="K17" i="4"/>
  <c r="I15" i="4"/>
  <c r="J17" i="10"/>
  <c r="I17" i="10"/>
  <c r="H16" i="10"/>
  <c r="H17" i="10"/>
  <c r="J18" i="10"/>
  <c r="I18" i="10"/>
  <c r="H18" i="10"/>
  <c r="E26" i="10"/>
  <c r="F24" i="10" s="1"/>
  <c r="F8" i="7"/>
  <c r="G4" i="7" s="1"/>
  <c r="F55" i="10"/>
  <c r="F40" i="10"/>
  <c r="F23" i="10" l="1"/>
  <c r="F39" i="10"/>
  <c r="F41" i="10" s="1"/>
  <c r="G5" i="7"/>
  <c r="G6" i="7"/>
  <c r="G7" i="7"/>
  <c r="F53" i="10"/>
  <c r="F54" i="10"/>
  <c r="F25" i="10"/>
  <c r="F8" i="10"/>
  <c r="F7" i="10"/>
  <c r="F6" i="10"/>
  <c r="F26" i="10" l="1"/>
  <c r="G8" i="7"/>
  <c r="F9" i="10"/>
  <c r="F56" i="10"/>
  <c r="F7" i="6" l="1"/>
  <c r="F6" i="6"/>
  <c r="F5" i="6"/>
  <c r="F4" i="6"/>
  <c r="F8" i="6" l="1"/>
  <c r="G4" i="6" s="1"/>
  <c r="G5" i="6" l="1"/>
  <c r="G7" i="6"/>
  <c r="G6" i="6"/>
  <c r="G8" i="6" l="1"/>
</calcChain>
</file>

<file path=xl/sharedStrings.xml><?xml version="1.0" encoding="utf-8"?>
<sst xmlns="http://schemas.openxmlformats.org/spreadsheetml/2006/main" count="271" uniqueCount="65">
  <si>
    <t>What is the Analytic Hierarchy Process (AHP)?</t>
  </si>
  <si>
    <t>This workbook accompanies a worked example of how AHP works, availble at:</t>
  </si>
  <si>
    <t>The tables in the workbook can easily be used as a template for implementing AHP.</t>
  </si>
  <si>
    <t>Here are links to the various sheets in this workbook:</t>
  </si>
  <si>
    <t>Provided compliments of 1000minds – please feel free to adapt and share.</t>
  </si>
  <si>
    <t>team@1000minds.com</t>
  </si>
  <si>
    <t>January 12, 2024</t>
  </si>
  <si>
    <t>Table 1: An empty pairwise comparison matrix</t>
  </si>
  <si>
    <t>Camera</t>
  </si>
  <si>
    <t>Storage</t>
  </si>
  <si>
    <t>Looks</t>
  </si>
  <si>
    <t>Price</t>
  </si>
  <si>
    <t>Table 2: Comparing the criteria on AHP’s 9-point scale</t>
  </si>
  <si>
    <t>Table 3: Conversion to decimal form</t>
  </si>
  <si>
    <t>Table 4: Squaring the matrix</t>
  </si>
  <si>
    <t>[As a learning exercise, try coming up with your own cell formulas to arrive at the above squared matrix. Our formulations appear below.]</t>
  </si>
  <si>
    <t>Pairwise comparison matrix:</t>
  </si>
  <si>
    <t>Squared matrix:</t>
  </si>
  <si>
    <t>Table 5: Add row totals</t>
  </si>
  <si>
    <t>Row total</t>
  </si>
  <si>
    <t>Table 6: Calculate the priority vector (weights)</t>
  </si>
  <si>
    <t>Weight</t>
  </si>
  <si>
    <t>Sum:</t>
  </si>
  <si>
    <t>Table 7: Square the matrix again</t>
  </si>
  <si>
    <t>[As a learning exervise, try coming up with your own cell formulas to arrive at the above squared matrix. Our formulations appears below.]</t>
  </si>
  <si>
    <t>Squared pairwise comparison matrix:</t>
  </si>
  <si>
    <t>Squared (squared pairwise comparison matrix) matrix:</t>
  </si>
  <si>
    <t>Table 8: An empty pairwise comparison matrix for the alternatives on a criterion</t>
  </si>
  <si>
    <t>Phone X</t>
  </si>
  <si>
    <t>Phone Y</t>
  </si>
  <si>
    <t>Phone Z</t>
  </si>
  <si>
    <t>Tables 9a-9d: Compare the alternatives on each criterion</t>
  </si>
  <si>
    <t>Table 9a: “Camera” criterion</t>
  </si>
  <si>
    <t>Table 9b: “Storage” criterion</t>
  </si>
  <si>
    <t>Table 9c: “Looks” criterion</t>
  </si>
  <si>
    <t>Table 9d: “Price” criterion</t>
  </si>
  <si>
    <t>Tables 10a-10d: Calculate priority vectors for the alternatives on each criterion</t>
  </si>
  <si>
    <t>Table 10a: “Camera” criterion</t>
  </si>
  <si>
    <t>Score</t>
  </si>
  <si>
    <t>[As a learning exercise, try coming up with your own cell formulas to arrive at each of the four squared matrixes. Our formulations appear below.]</t>
  </si>
  <si>
    <t>Table 10b: “Storage” criterion</t>
  </si>
  <si>
    <t>Table 10c: “Looks” criterion</t>
  </si>
  <si>
    <t>Table 10d: “Price” criterion</t>
  </si>
  <si>
    <t>Total scores</t>
  </si>
  <si>
    <t>Thus, applying the weights and scores from the tables above:</t>
  </si>
  <si>
    <r>
      <t>W</t>
    </r>
    <r>
      <rPr>
        <vertAlign val="subscript"/>
        <sz val="11"/>
        <color theme="1"/>
        <rFont val="Calibri"/>
        <family val="2"/>
        <scheme val="minor"/>
      </rPr>
      <t>camera</t>
    </r>
  </si>
  <si>
    <r>
      <t>S</t>
    </r>
    <r>
      <rPr>
        <vertAlign val="subscript"/>
        <sz val="11"/>
        <color theme="1"/>
        <rFont val="Calibri"/>
        <family val="2"/>
        <scheme val="minor"/>
      </rPr>
      <t>camera</t>
    </r>
  </si>
  <si>
    <r>
      <t>W</t>
    </r>
    <r>
      <rPr>
        <vertAlign val="subscript"/>
        <sz val="11"/>
        <color theme="1"/>
        <rFont val="Calibri"/>
        <family val="2"/>
        <scheme val="minor"/>
      </rPr>
      <t>storage</t>
    </r>
  </si>
  <si>
    <r>
      <t>S</t>
    </r>
    <r>
      <rPr>
        <vertAlign val="subscript"/>
        <sz val="11"/>
        <color theme="1"/>
        <rFont val="Calibri"/>
        <family val="2"/>
        <scheme val="minor"/>
      </rPr>
      <t>storage</t>
    </r>
  </si>
  <si>
    <r>
      <t>W</t>
    </r>
    <r>
      <rPr>
        <vertAlign val="subscript"/>
        <sz val="11"/>
        <color theme="1"/>
        <rFont val="Calibri"/>
        <family val="2"/>
        <scheme val="minor"/>
      </rPr>
      <t>looks</t>
    </r>
  </si>
  <si>
    <r>
      <t>S</t>
    </r>
    <r>
      <rPr>
        <vertAlign val="subscript"/>
        <sz val="11"/>
        <color theme="1"/>
        <rFont val="Calibri"/>
        <family val="2"/>
        <scheme val="minor"/>
      </rPr>
      <t>looks</t>
    </r>
  </si>
  <si>
    <r>
      <t>W</t>
    </r>
    <r>
      <rPr>
        <vertAlign val="subscript"/>
        <sz val="11"/>
        <color theme="1"/>
        <rFont val="Calibri"/>
        <family val="2"/>
        <scheme val="minor"/>
      </rPr>
      <t>price</t>
    </r>
  </si>
  <si>
    <r>
      <t>S</t>
    </r>
    <r>
      <rPr>
        <vertAlign val="subscript"/>
        <sz val="11"/>
        <color theme="1"/>
        <rFont val="Calibri"/>
        <family val="2"/>
        <scheme val="minor"/>
      </rPr>
      <t>price</t>
    </r>
  </si>
  <si>
    <t>Total score</t>
  </si>
  <si>
    <t>Rank</t>
  </si>
  <si>
    <t>Phone X:</t>
  </si>
  <si>
    <t>3rd</t>
  </si>
  <si>
    <t>Phone Y:</t>
  </si>
  <si>
    <t>2nd</t>
  </si>
  <si>
    <t>Phone Z:</t>
  </si>
  <si>
    <t>1st</t>
  </si>
  <si>
    <t>Try PAPRIKA and 1000minds for free:</t>
  </si>
  <si>
    <t>https://www.1000minds.com/paprika</t>
  </si>
  <si>
    <t xml:space="preserve">https://www.1000minds.com </t>
  </si>
  <si>
    <t>https://www.1000minds.com/decision-making/analytic-hierarchy-process-ahp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</si>
</sst>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2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9" xfId="0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12" fontId="0" fillId="0" borderId="0" xfId="0" applyNumberFormat="1"/>
    <xf numFmtId="12" fontId="0" fillId="0" borderId="0" xfId="0" applyNumberForma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164" fontId="0" fillId="0" borderId="9" xfId="0" applyNumberFormat="1" applyBorder="1" applyAlignment="1">
      <alignment horizontal="center"/>
    </xf>
    <xf numFmtId="165" fontId="0" fillId="0" borderId="0" xfId="0" applyNumberFormat="1"/>
    <xf numFmtId="0" fontId="6" fillId="0" borderId="0" xfId="1"/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16" xfId="0" applyBorder="1"/>
    <xf numFmtId="0" fontId="0" fillId="0" borderId="17" xfId="0" applyBorder="1"/>
    <xf numFmtId="14" fontId="0" fillId="0" borderId="0" xfId="0" applyNumberFormat="1"/>
    <xf numFmtId="0" fontId="9" fillId="0" borderId="0" xfId="0" applyFont="1"/>
    <xf numFmtId="0" fontId="10" fillId="0" borderId="0" xfId="0" applyFont="1"/>
    <xf numFmtId="14" fontId="0" fillId="0" borderId="0" xfId="0" quotePrefix="1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4</xdr:col>
      <xdr:colOff>571500</xdr:colOff>
      <xdr:row>3</xdr:row>
      <xdr:rowOff>69850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DCE5198-5887-0ACF-C252-19085DAC5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00025"/>
          <a:ext cx="2076450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13</xdr:row>
      <xdr:rowOff>158750</xdr:rowOff>
    </xdr:from>
    <xdr:to>
      <xdr:col>2</xdr:col>
      <xdr:colOff>666750</xdr:colOff>
      <xdr:row>16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EAE78E-CEBD-467A-9AFB-BFAE17E0C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2209800"/>
          <a:ext cx="2076450" cy="4191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1000minds.com/" TargetMode="External"/><Relationship Id="rId2" Type="http://schemas.openxmlformats.org/officeDocument/2006/relationships/hyperlink" Target="mailto:team@1000minds.com" TargetMode="External"/><Relationship Id="rId1" Type="http://schemas.openxmlformats.org/officeDocument/2006/relationships/hyperlink" Target="https://www.1000minds.com/decision-making/analytic-hierarchy-process-ahp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1000minds.com/paprika" TargetMode="External"/><Relationship Id="rId1" Type="http://schemas.openxmlformats.org/officeDocument/2006/relationships/hyperlink" Target="https://www.1000mind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91653-B809-4D88-B8E9-D99C66B3EE0F}">
  <dimension ref="B6:C29"/>
  <sheetViews>
    <sheetView showGridLines="0" tabSelected="1" workbookViewId="0">
      <selection activeCell="I11" sqref="I11"/>
    </sheetView>
  </sheetViews>
  <sheetFormatPr defaultRowHeight="14.4" x14ac:dyDescent="0.3"/>
  <cols>
    <col min="1" max="1" width="3.88671875" customWidth="1"/>
    <col min="2" max="2" width="4.44140625" customWidth="1"/>
  </cols>
  <sheetData>
    <row r="6" spans="2:3" ht="18" x14ac:dyDescent="0.35">
      <c r="B6" s="42" t="s">
        <v>0</v>
      </c>
    </row>
    <row r="8" spans="2:3" x14ac:dyDescent="0.3">
      <c r="B8" t="s">
        <v>1</v>
      </c>
    </row>
    <row r="9" spans="2:3" x14ac:dyDescent="0.3">
      <c r="B9" s="36" t="s">
        <v>64</v>
      </c>
    </row>
    <row r="10" spans="2:3" x14ac:dyDescent="0.3">
      <c r="B10" s="36"/>
    </row>
    <row r="11" spans="2:3" x14ac:dyDescent="0.3">
      <c r="B11" t="s">
        <v>2</v>
      </c>
    </row>
    <row r="13" spans="2:3" x14ac:dyDescent="0.3">
      <c r="B13" t="s">
        <v>3</v>
      </c>
    </row>
    <row r="14" spans="2:3" x14ac:dyDescent="0.3">
      <c r="C14" s="36" t="str">
        <f>HYPERLINK("#'Table 1'!a1",'Table 1'!A1)</f>
        <v>Table 1: An empty pairwise comparison matrix</v>
      </c>
    </row>
    <row r="15" spans="2:3" x14ac:dyDescent="0.3">
      <c r="C15" s="36" t="str">
        <f>HYPERLINK("#'Table 2'!a1",'Table 2'!A1)</f>
        <v>Table 2: Comparing the criteria on AHP’s 9-point scale</v>
      </c>
    </row>
    <row r="16" spans="2:3" x14ac:dyDescent="0.3">
      <c r="C16" s="36" t="str">
        <f>HYPERLINK("#'Table 3'!a1",'Table 3'!A$1)</f>
        <v>Table 3: Conversion to decimal form</v>
      </c>
    </row>
    <row r="17" spans="2:3" x14ac:dyDescent="0.3">
      <c r="C17" s="36" t="str">
        <f>HYPERLINK("#'Table 4'!a1",'Table 4'!A$1)</f>
        <v>Table 4: Squaring the matrix</v>
      </c>
    </row>
    <row r="18" spans="2:3" x14ac:dyDescent="0.3">
      <c r="C18" s="36" t="str">
        <f>HYPERLINK("#'Table 5'!a1",'Table 5'!A$1)</f>
        <v>Table 5: Add row totals</v>
      </c>
    </row>
    <row r="19" spans="2:3" x14ac:dyDescent="0.3">
      <c r="C19" s="36" t="str">
        <f>HYPERLINK("#'Table 6'!a1",'Table 6'!A$1)</f>
        <v>Table 6: Calculate the priority vector (weights)</v>
      </c>
    </row>
    <row r="20" spans="2:3" x14ac:dyDescent="0.3">
      <c r="C20" s="36" t="str">
        <f>HYPERLINK("#'Table 7'!a1",'Table 7'!A$1)</f>
        <v>Table 7: Square the matrix again</v>
      </c>
    </row>
    <row r="21" spans="2:3" x14ac:dyDescent="0.3">
      <c r="C21" s="36" t="str">
        <f>HYPERLINK("#'Table 8'!a1",'Table 8'!A$1)</f>
        <v>Table 8: An empty pairwise comparison matrix for the alternatives on a criterion</v>
      </c>
    </row>
    <row r="22" spans="2:3" x14ac:dyDescent="0.3">
      <c r="C22" s="36" t="str">
        <f>HYPERLINK("#'Tables 9a-9d'!a1",'Tables 9a-9d'!A1)</f>
        <v>Tables 9a-9d: Compare the alternatives on each criterion</v>
      </c>
    </row>
    <row r="23" spans="2:3" x14ac:dyDescent="0.3">
      <c r="C23" s="36" t="str">
        <f>HYPERLINK("#'Tables 10a-10d'!a1",'Tables 10a-10d'!A1)</f>
        <v>Tables 10a-10d: Calculate priority vectors for the alternatives on each criterion</v>
      </c>
    </row>
    <row r="24" spans="2:3" x14ac:dyDescent="0.3">
      <c r="C24" s="36" t="str">
        <f>HYPERLINK("#'Total scores'!a1",'Total scores'!A1)</f>
        <v>Total scores</v>
      </c>
    </row>
    <row r="26" spans="2:3" x14ac:dyDescent="0.3">
      <c r="B26" t="s">
        <v>4</v>
      </c>
    </row>
    <row r="27" spans="2:3" x14ac:dyDescent="0.3">
      <c r="B27" s="36" t="s">
        <v>5</v>
      </c>
    </row>
    <row r="28" spans="2:3" x14ac:dyDescent="0.3">
      <c r="B28" s="36" t="str">
        <f>HYPERLINK("https://www.1000minds.com", "www.1000minds.com")</f>
        <v>www.1000minds.com</v>
      </c>
    </row>
    <row r="29" spans="2:3" x14ac:dyDescent="0.3">
      <c r="B29" s="49" t="s">
        <v>6</v>
      </c>
      <c r="C29" s="46"/>
    </row>
  </sheetData>
  <hyperlinks>
    <hyperlink ref="B9" r:id="rId1" xr:uid="{43CCB1FC-F8D6-487E-B8DE-D84290FEA343}"/>
    <hyperlink ref="B27" r:id="rId2" xr:uid="{E310BB0B-EBF0-48E5-AC5C-29A1CACAE09B}"/>
    <hyperlink ref="B28" r:id="rId3" display="https://www.1000minds.com" xr:uid="{6D2B6F29-359B-47BB-9A95-8A930DC20928}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9A98-BEFE-4F0D-B578-E156B1996AE7}">
  <dimension ref="A1:D35"/>
  <sheetViews>
    <sheetView workbookViewId="0"/>
  </sheetViews>
  <sheetFormatPr defaultColWidth="12.88671875" defaultRowHeight="14.85" customHeight="1" x14ac:dyDescent="0.3"/>
  <cols>
    <col min="1" max="1" width="12.5546875" customWidth="1"/>
  </cols>
  <sheetData>
    <row r="1" spans="1:4" ht="14.85" customHeight="1" x14ac:dyDescent="0.3">
      <c r="A1" s="47" t="s">
        <v>31</v>
      </c>
    </row>
    <row r="3" spans="1:4" ht="14.85" customHeight="1" x14ac:dyDescent="0.3">
      <c r="A3" t="s">
        <v>32</v>
      </c>
    </row>
    <row r="5" spans="1:4" ht="14.85" customHeight="1" x14ac:dyDescent="0.3">
      <c r="A5" s="25"/>
      <c r="B5" s="2" t="s">
        <v>28</v>
      </c>
      <c r="C5" s="2" t="s">
        <v>29</v>
      </c>
      <c r="D5" s="2" t="s">
        <v>30</v>
      </c>
    </row>
    <row r="6" spans="1:4" ht="14.85" customHeight="1" x14ac:dyDescent="0.3">
      <c r="A6" s="2" t="s">
        <v>28</v>
      </c>
      <c r="B6" s="5">
        <v>1</v>
      </c>
      <c r="C6" s="5">
        <v>2</v>
      </c>
      <c r="D6" s="5">
        <v>6</v>
      </c>
    </row>
    <row r="7" spans="1:4" ht="14.85" customHeight="1" x14ac:dyDescent="0.3">
      <c r="A7" s="2" t="s">
        <v>29</v>
      </c>
      <c r="B7" s="5">
        <v>0.5</v>
      </c>
      <c r="C7" s="5">
        <v>1</v>
      </c>
      <c r="D7" s="5">
        <v>3</v>
      </c>
    </row>
    <row r="8" spans="1:4" ht="14.85" customHeight="1" x14ac:dyDescent="0.3">
      <c r="A8" s="2" t="s">
        <v>30</v>
      </c>
      <c r="B8" s="5">
        <v>0.16666666666666666</v>
      </c>
      <c r="C8" s="5">
        <v>0.33333333333333331</v>
      </c>
      <c r="D8" s="5">
        <v>1</v>
      </c>
    </row>
    <row r="9" spans="1:4" ht="14.85" customHeight="1" x14ac:dyDescent="0.3">
      <c r="A9" s="9"/>
      <c r="B9" s="27"/>
      <c r="C9" s="27"/>
      <c r="D9" s="27"/>
    </row>
    <row r="10" spans="1:4" ht="14.85" customHeight="1" x14ac:dyDescent="0.3">
      <c r="A10" t="s">
        <v>33</v>
      </c>
      <c r="B10" s="27"/>
      <c r="C10" s="27"/>
      <c r="D10" s="27"/>
    </row>
    <row r="11" spans="1:4" ht="14.85" customHeight="1" x14ac:dyDescent="0.3">
      <c r="A11" s="26"/>
      <c r="B11" s="26"/>
      <c r="C11" s="26"/>
      <c r="D11" s="26"/>
    </row>
    <row r="12" spans="1:4" ht="14.85" customHeight="1" x14ac:dyDescent="0.3">
      <c r="A12" s="25"/>
      <c r="B12" s="2" t="s">
        <v>28</v>
      </c>
      <c r="C12" s="2" t="s">
        <v>29</v>
      </c>
      <c r="D12" s="2" t="s">
        <v>30</v>
      </c>
    </row>
    <row r="13" spans="1:4" ht="14.85" customHeight="1" x14ac:dyDescent="0.3">
      <c r="A13" s="2" t="s">
        <v>28</v>
      </c>
      <c r="B13" s="5">
        <v>1</v>
      </c>
      <c r="C13" s="5">
        <v>0.25</v>
      </c>
      <c r="D13" s="5">
        <v>0.125</v>
      </c>
    </row>
    <row r="14" spans="1:4" ht="14.85" customHeight="1" x14ac:dyDescent="0.3">
      <c r="A14" s="2" t="s">
        <v>29</v>
      </c>
      <c r="B14" s="5">
        <v>4</v>
      </c>
      <c r="C14" s="5">
        <v>1</v>
      </c>
      <c r="D14" s="5">
        <v>0.5</v>
      </c>
    </row>
    <row r="15" spans="1:4" ht="14.85" customHeight="1" x14ac:dyDescent="0.3">
      <c r="A15" s="2" t="s">
        <v>30</v>
      </c>
      <c r="B15" s="5">
        <v>8</v>
      </c>
      <c r="C15" s="5">
        <v>2</v>
      </c>
      <c r="D15" s="5">
        <v>1</v>
      </c>
    </row>
    <row r="16" spans="1:4" ht="14.85" customHeight="1" x14ac:dyDescent="0.3">
      <c r="A16" s="9"/>
      <c r="B16" s="27"/>
      <c r="C16" s="27"/>
      <c r="D16" s="27"/>
    </row>
    <row r="17" spans="1:4" ht="14.85" customHeight="1" x14ac:dyDescent="0.3">
      <c r="A17" t="s">
        <v>34</v>
      </c>
      <c r="B17" s="27"/>
      <c r="C17" s="27"/>
      <c r="D17" s="27"/>
    </row>
    <row r="18" spans="1:4" ht="14.85" customHeight="1" x14ac:dyDescent="0.3">
      <c r="A18" s="26"/>
      <c r="B18" s="26"/>
      <c r="C18" s="26"/>
      <c r="D18" s="26"/>
    </row>
    <row r="19" spans="1:4" ht="14.85" customHeight="1" x14ac:dyDescent="0.3">
      <c r="A19" s="25"/>
      <c r="B19" s="2" t="s">
        <v>28</v>
      </c>
      <c r="C19" s="2" t="s">
        <v>29</v>
      </c>
      <c r="D19" s="2" t="s">
        <v>30</v>
      </c>
    </row>
    <row r="20" spans="1:4" ht="14.85" customHeight="1" x14ac:dyDescent="0.3">
      <c r="A20" s="2" t="s">
        <v>28</v>
      </c>
      <c r="B20" s="5">
        <v>1</v>
      </c>
      <c r="C20" s="5">
        <v>3</v>
      </c>
      <c r="D20" s="5">
        <v>9</v>
      </c>
    </row>
    <row r="21" spans="1:4" ht="14.85" customHeight="1" x14ac:dyDescent="0.3">
      <c r="A21" s="2" t="s">
        <v>29</v>
      </c>
      <c r="B21" s="5">
        <v>0.33333333333333331</v>
      </c>
      <c r="C21" s="5">
        <v>1</v>
      </c>
      <c r="D21" s="5">
        <v>3</v>
      </c>
    </row>
    <row r="22" spans="1:4" ht="14.85" customHeight="1" x14ac:dyDescent="0.3">
      <c r="A22" s="2" t="s">
        <v>30</v>
      </c>
      <c r="B22" s="5">
        <v>0.1111111111111111</v>
      </c>
      <c r="C22" s="5">
        <v>0.33333333333333331</v>
      </c>
      <c r="D22" s="5">
        <v>1</v>
      </c>
    </row>
    <row r="23" spans="1:4" ht="14.85" customHeight="1" x14ac:dyDescent="0.3">
      <c r="A23" s="9"/>
      <c r="B23" s="27"/>
      <c r="C23" s="27"/>
      <c r="D23" s="27"/>
    </row>
    <row r="24" spans="1:4" ht="14.85" customHeight="1" x14ac:dyDescent="0.3">
      <c r="A24" t="s">
        <v>35</v>
      </c>
      <c r="B24" s="27"/>
      <c r="C24" s="27"/>
      <c r="D24" s="27"/>
    </row>
    <row r="25" spans="1:4" ht="14.85" customHeight="1" x14ac:dyDescent="0.3">
      <c r="A25" s="26"/>
      <c r="B25" s="26"/>
      <c r="C25" s="26"/>
      <c r="D25" s="26"/>
    </row>
    <row r="26" spans="1:4" ht="14.85" customHeight="1" x14ac:dyDescent="0.3">
      <c r="A26" s="25"/>
      <c r="B26" s="2" t="s">
        <v>28</v>
      </c>
      <c r="C26" s="2" t="s">
        <v>29</v>
      </c>
      <c r="D26" s="2" t="s">
        <v>30</v>
      </c>
    </row>
    <row r="27" spans="1:4" ht="14.85" customHeight="1" x14ac:dyDescent="0.3">
      <c r="A27" s="2" t="s">
        <v>28</v>
      </c>
      <c r="B27" s="5">
        <v>1</v>
      </c>
      <c r="C27" s="5">
        <v>5</v>
      </c>
      <c r="D27" s="5">
        <v>5</v>
      </c>
    </row>
    <row r="28" spans="1:4" ht="14.85" customHeight="1" x14ac:dyDescent="0.3">
      <c r="A28" s="2" t="s">
        <v>29</v>
      </c>
      <c r="B28" s="5">
        <v>0.2</v>
      </c>
      <c r="C28" s="5">
        <v>1</v>
      </c>
      <c r="D28" s="5">
        <v>1</v>
      </c>
    </row>
    <row r="29" spans="1:4" ht="14.85" customHeight="1" x14ac:dyDescent="0.3">
      <c r="A29" s="2" t="s">
        <v>30</v>
      </c>
      <c r="B29" s="5">
        <v>0.2</v>
      </c>
      <c r="C29" s="5">
        <v>1</v>
      </c>
      <c r="D29" s="5">
        <v>1</v>
      </c>
    </row>
    <row r="30" spans="1:4" ht="14.85" customHeight="1" x14ac:dyDescent="0.3">
      <c r="A30" s="26"/>
      <c r="B30" s="26"/>
      <c r="C30" s="26"/>
      <c r="D30" s="26"/>
    </row>
    <row r="31" spans="1:4" ht="14.85" customHeight="1" x14ac:dyDescent="0.3">
      <c r="A31" s="26"/>
      <c r="B31" s="26"/>
      <c r="C31" s="26"/>
      <c r="D31" s="26"/>
    </row>
    <row r="32" spans="1:4" ht="14.85" customHeight="1" x14ac:dyDescent="0.3">
      <c r="A32" s="26"/>
      <c r="B32" s="26"/>
      <c r="C32" s="26"/>
      <c r="D32" s="26"/>
    </row>
    <row r="33" spans="1:4" ht="14.85" customHeight="1" x14ac:dyDescent="0.3">
      <c r="A33" s="26"/>
      <c r="B33" s="26"/>
      <c r="C33" s="26"/>
      <c r="D33" s="26"/>
    </row>
    <row r="34" spans="1:4" ht="14.85" customHeight="1" x14ac:dyDescent="0.3">
      <c r="A34" s="26"/>
      <c r="B34" s="26"/>
      <c r="C34" s="26"/>
      <c r="D34" s="26"/>
    </row>
    <row r="35" spans="1:4" ht="14.85" customHeight="1" x14ac:dyDescent="0.3">
      <c r="A35" s="26"/>
      <c r="B35" s="26"/>
      <c r="C35" s="26"/>
      <c r="D35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D3EA3-3E78-4422-BEEF-53EACC189DD2}">
  <dimension ref="A1:K63"/>
  <sheetViews>
    <sheetView zoomScaleNormal="100" workbookViewId="0"/>
  </sheetViews>
  <sheetFormatPr defaultColWidth="12.88671875" defaultRowHeight="14.4" x14ac:dyDescent="0.3"/>
  <cols>
    <col min="1" max="1" width="12.5546875" customWidth="1"/>
    <col min="3" max="3" width="12.5546875" customWidth="1"/>
  </cols>
  <sheetData>
    <row r="1" spans="1:10" ht="15.6" x14ac:dyDescent="0.3">
      <c r="A1" s="47" t="s">
        <v>36</v>
      </c>
    </row>
    <row r="3" spans="1:10" x14ac:dyDescent="0.3">
      <c r="A3" t="s">
        <v>37</v>
      </c>
    </row>
    <row r="5" spans="1:10" ht="14.85" customHeight="1" x14ac:dyDescent="0.3">
      <c r="A5" s="25"/>
      <c r="B5" s="2" t="s">
        <v>28</v>
      </c>
      <c r="C5" s="2" t="s">
        <v>29</v>
      </c>
      <c r="D5" s="16" t="s">
        <v>30</v>
      </c>
      <c r="E5" s="14" t="s">
        <v>19</v>
      </c>
      <c r="F5" s="2" t="s">
        <v>38</v>
      </c>
    </row>
    <row r="6" spans="1:10" ht="14.85" customHeight="1" x14ac:dyDescent="0.3">
      <c r="A6" s="2" t="s">
        <v>28</v>
      </c>
      <c r="B6" s="7">
        <v>3</v>
      </c>
      <c r="C6" s="7">
        <v>6</v>
      </c>
      <c r="D6" s="17">
        <v>18</v>
      </c>
      <c r="E6" s="15">
        <f>SUM(B6:D6)</f>
        <v>27</v>
      </c>
      <c r="F6" s="7">
        <f>E6/$E$9</f>
        <v>0.6</v>
      </c>
    </row>
    <row r="7" spans="1:10" ht="14.85" customHeight="1" x14ac:dyDescent="0.3">
      <c r="A7" s="2" t="s">
        <v>29</v>
      </c>
      <c r="B7" s="7">
        <v>1.5</v>
      </c>
      <c r="C7" s="7">
        <v>3</v>
      </c>
      <c r="D7" s="17">
        <v>9</v>
      </c>
      <c r="E7" s="15">
        <f t="shared" ref="E7:E8" si="0">SUM(B7:D7)</f>
        <v>13.5</v>
      </c>
      <c r="F7" s="7">
        <f t="shared" ref="F7:F8" si="1">E7/$E$9</f>
        <v>0.3</v>
      </c>
    </row>
    <row r="8" spans="1:10" ht="14.85" customHeight="1" x14ac:dyDescent="0.3">
      <c r="A8" s="2" t="s">
        <v>30</v>
      </c>
      <c r="B8" s="7">
        <v>0.5</v>
      </c>
      <c r="C8" s="7">
        <v>1</v>
      </c>
      <c r="D8" s="17">
        <v>3</v>
      </c>
      <c r="E8" s="15">
        <f t="shared" si="0"/>
        <v>4.5</v>
      </c>
      <c r="F8" s="7">
        <f t="shared" si="1"/>
        <v>0.1</v>
      </c>
    </row>
    <row r="9" spans="1:10" ht="14.85" customHeight="1" x14ac:dyDescent="0.3">
      <c r="A9" s="23"/>
      <c r="D9" s="24" t="s">
        <v>22</v>
      </c>
      <c r="E9" s="40">
        <f>SUM(E6:E8)</f>
        <v>45</v>
      </c>
      <c r="F9" s="41">
        <f>SUM(F6:F8)</f>
        <v>0.99999999999999989</v>
      </c>
    </row>
    <row r="10" spans="1:10" s="22" customFormat="1" ht="14.85" customHeight="1" x14ac:dyDescent="0.3"/>
    <row r="11" spans="1:10" ht="14.85" customHeight="1" x14ac:dyDescent="0.3">
      <c r="A11" s="22" t="s">
        <v>39</v>
      </c>
      <c r="B11" s="27"/>
      <c r="C11" s="27"/>
      <c r="D11" s="27"/>
    </row>
    <row r="12" spans="1:10" ht="14.85" customHeight="1" x14ac:dyDescent="0.3">
      <c r="A12" s="9"/>
      <c r="B12" s="27"/>
      <c r="C12" s="27"/>
      <c r="D12" s="27"/>
    </row>
    <row r="13" spans="1:10" ht="14.85" customHeight="1" x14ac:dyDescent="0.3">
      <c r="B13" t="s">
        <v>16</v>
      </c>
      <c r="G13" t="s">
        <v>17</v>
      </c>
    </row>
    <row r="14" spans="1:10" ht="14.85" customHeight="1" x14ac:dyDescent="0.3"/>
    <row r="15" spans="1:10" ht="14.85" customHeight="1" x14ac:dyDescent="0.3">
      <c r="B15" s="33"/>
      <c r="C15" s="9" t="s">
        <v>28</v>
      </c>
      <c r="D15" s="9" t="s">
        <v>29</v>
      </c>
      <c r="E15" s="9" t="s">
        <v>30</v>
      </c>
      <c r="F15" s="9"/>
      <c r="G15" s="33"/>
      <c r="H15" s="9" t="s">
        <v>28</v>
      </c>
      <c r="I15" s="9" t="s">
        <v>29</v>
      </c>
      <c r="J15" s="9" t="s">
        <v>30</v>
      </c>
    </row>
    <row r="16" spans="1:10" ht="14.85" customHeight="1" x14ac:dyDescent="0.3">
      <c r="B16" s="9" t="s">
        <v>28</v>
      </c>
      <c r="C16" s="20">
        <v>1</v>
      </c>
      <c r="D16" s="20">
        <v>2</v>
      </c>
      <c r="E16" s="20">
        <v>6</v>
      </c>
      <c r="F16" s="20"/>
      <c r="G16" s="9" t="s">
        <v>28</v>
      </c>
      <c r="H16" s="8">
        <f>$C$16*C16+$D$16*C17+$E$16*C18</f>
        <v>3</v>
      </c>
      <c r="I16" s="8">
        <f>$C$16*D16+$D$16*D17+$E$16*D18</f>
        <v>6</v>
      </c>
      <c r="J16" s="8">
        <f>$C$16*E16+$D$16*E17+$E$16*E18</f>
        <v>18</v>
      </c>
    </row>
    <row r="17" spans="1:11" ht="14.85" customHeight="1" x14ac:dyDescent="0.3">
      <c r="B17" s="9" t="s">
        <v>29</v>
      </c>
      <c r="C17" s="20">
        <f>1/2</f>
        <v>0.5</v>
      </c>
      <c r="D17" s="20">
        <v>1</v>
      </c>
      <c r="E17" s="20">
        <v>3</v>
      </c>
      <c r="F17" s="20"/>
      <c r="G17" s="9" t="s">
        <v>29</v>
      </c>
      <c r="H17" s="21">
        <f>$C$17*C16+$D$17*C17+$E$17*C18</f>
        <v>1.5</v>
      </c>
      <c r="I17" s="21">
        <f>$C$17*D16+$D$17*D17+$E$17*D18</f>
        <v>3</v>
      </c>
      <c r="J17" s="21">
        <f>$C$17*E16+$D$17*E17+$E$17*E18</f>
        <v>9</v>
      </c>
      <c r="K17" s="22"/>
    </row>
    <row r="18" spans="1:11" ht="14.85" customHeight="1" x14ac:dyDescent="0.3">
      <c r="B18" s="9" t="s">
        <v>30</v>
      </c>
      <c r="C18" s="20">
        <f>1/6</f>
        <v>0.16666666666666666</v>
      </c>
      <c r="D18" s="20">
        <f>1/3</f>
        <v>0.33333333333333331</v>
      </c>
      <c r="E18" s="20">
        <v>1</v>
      </c>
      <c r="F18" s="20"/>
      <c r="G18" s="9" t="s">
        <v>30</v>
      </c>
      <c r="H18" s="21">
        <f>$C$18*C16+$D$18*C17+$E$18*C18</f>
        <v>0.5</v>
      </c>
      <c r="I18" s="21">
        <f>$C$18*D16+$D$18*D17+$E$18*D18</f>
        <v>1</v>
      </c>
      <c r="J18" s="21">
        <f>$C$18*E16+$D$18*E17+$E$18*E18</f>
        <v>3</v>
      </c>
    </row>
    <row r="19" spans="1:11" ht="14.85" customHeight="1" x14ac:dyDescent="0.3">
      <c r="A19" s="9"/>
      <c r="B19" s="27"/>
      <c r="C19" s="27"/>
      <c r="D19" s="27"/>
    </row>
    <row r="20" spans="1:11" ht="14.85" customHeight="1" x14ac:dyDescent="0.3">
      <c r="A20" t="s">
        <v>40</v>
      </c>
      <c r="B20" s="27"/>
      <c r="C20" s="27"/>
      <c r="D20" s="27"/>
    </row>
    <row r="21" spans="1:11" ht="14.85" customHeight="1" x14ac:dyDescent="0.3"/>
    <row r="22" spans="1:11" ht="14.85" customHeight="1" x14ac:dyDescent="0.3">
      <c r="A22" s="25"/>
      <c r="B22" s="2" t="s">
        <v>28</v>
      </c>
      <c r="C22" s="2" t="s">
        <v>29</v>
      </c>
      <c r="D22" s="16" t="s">
        <v>30</v>
      </c>
      <c r="E22" s="14" t="s">
        <v>19</v>
      </c>
      <c r="F22" s="2" t="s">
        <v>38</v>
      </c>
    </row>
    <row r="23" spans="1:11" ht="14.85" customHeight="1" x14ac:dyDescent="0.3">
      <c r="A23" s="2" t="s">
        <v>28</v>
      </c>
      <c r="B23" s="7">
        <v>3</v>
      </c>
      <c r="C23" s="7">
        <v>0.75</v>
      </c>
      <c r="D23" s="17">
        <v>0.375</v>
      </c>
      <c r="E23" s="15">
        <f>SUM(B23:D23)</f>
        <v>4.125</v>
      </c>
      <c r="F23" s="7">
        <f>E23/$E$26</f>
        <v>7.6923076923076927E-2</v>
      </c>
    </row>
    <row r="24" spans="1:11" ht="14.85" customHeight="1" x14ac:dyDescent="0.3">
      <c r="A24" s="2" t="s">
        <v>29</v>
      </c>
      <c r="B24" s="7">
        <v>12</v>
      </c>
      <c r="C24" s="7">
        <v>3</v>
      </c>
      <c r="D24" s="17">
        <v>1.5</v>
      </c>
      <c r="E24" s="15">
        <f t="shared" ref="E24:E25" si="2">SUM(B24:D24)</f>
        <v>16.5</v>
      </c>
      <c r="F24" s="7">
        <f>E24/$E$26</f>
        <v>0.30769230769230771</v>
      </c>
    </row>
    <row r="25" spans="1:11" ht="14.85" customHeight="1" x14ac:dyDescent="0.3">
      <c r="A25" s="2" t="s">
        <v>30</v>
      </c>
      <c r="B25" s="7">
        <v>24</v>
      </c>
      <c r="C25" s="7">
        <v>6</v>
      </c>
      <c r="D25" s="17">
        <v>3</v>
      </c>
      <c r="E25" s="15">
        <f t="shared" si="2"/>
        <v>33</v>
      </c>
      <c r="F25" s="7">
        <f t="shared" ref="F25" si="3">E25/$E$26</f>
        <v>0.61538461538461542</v>
      </c>
    </row>
    <row r="26" spans="1:11" ht="14.85" customHeight="1" x14ac:dyDescent="0.3">
      <c r="A26" s="23"/>
      <c r="D26" s="24" t="s">
        <v>22</v>
      </c>
      <c r="E26" s="40">
        <f>SUM(E23:E25)</f>
        <v>53.625</v>
      </c>
      <c r="F26" s="41">
        <f>SUM(F23:F25)</f>
        <v>1</v>
      </c>
    </row>
    <row r="27" spans="1:11" ht="14.85" customHeight="1" x14ac:dyDescent="0.3">
      <c r="A27" s="22"/>
      <c r="B27" s="22"/>
      <c r="C27" s="22"/>
      <c r="D27" s="22"/>
      <c r="E27" s="22"/>
      <c r="F27" s="22"/>
      <c r="G27" s="22"/>
      <c r="H27" s="22"/>
      <c r="I27" s="22"/>
    </row>
    <row r="28" spans="1:11" ht="14.85" customHeight="1" x14ac:dyDescent="0.3">
      <c r="B28" t="s">
        <v>16</v>
      </c>
      <c r="G28" t="s">
        <v>17</v>
      </c>
    </row>
    <row r="29" spans="1:11" ht="14.85" customHeight="1" x14ac:dyDescent="0.3"/>
    <row r="30" spans="1:11" ht="14.85" customHeight="1" x14ac:dyDescent="0.3">
      <c r="B30" s="33"/>
      <c r="C30" s="9" t="s">
        <v>28</v>
      </c>
      <c r="D30" s="9" t="s">
        <v>29</v>
      </c>
      <c r="E30" s="9" t="s">
        <v>30</v>
      </c>
      <c r="F30" s="9"/>
      <c r="G30" s="33"/>
      <c r="H30" s="9" t="s">
        <v>28</v>
      </c>
      <c r="I30" s="9" t="s">
        <v>29</v>
      </c>
      <c r="J30" s="9" t="s">
        <v>30</v>
      </c>
    </row>
    <row r="31" spans="1:11" ht="14.85" customHeight="1" x14ac:dyDescent="0.3">
      <c r="B31" s="9" t="s">
        <v>28</v>
      </c>
      <c r="C31" s="20">
        <v>1</v>
      </c>
      <c r="D31" s="20">
        <v>0.25</v>
      </c>
      <c r="E31" s="20">
        <v>0.125</v>
      </c>
      <c r="F31" s="20"/>
      <c r="G31" s="9" t="s">
        <v>28</v>
      </c>
      <c r="H31" s="8">
        <f>$C$31*C31+$D$31*C32+$E$31*C33</f>
        <v>3</v>
      </c>
      <c r="I31" s="8">
        <f>$C$31*D31+$D$31*D32+$E$31*D33</f>
        <v>0.75</v>
      </c>
      <c r="J31" s="8">
        <f>$C$31*E31+$D$31*E32+$E$31*E33</f>
        <v>0.375</v>
      </c>
    </row>
    <row r="32" spans="1:11" ht="14.85" customHeight="1" x14ac:dyDescent="0.3">
      <c r="B32" s="9" t="s">
        <v>29</v>
      </c>
      <c r="C32" s="20">
        <v>4</v>
      </c>
      <c r="D32" s="20">
        <v>1</v>
      </c>
      <c r="E32" s="20">
        <v>0.5</v>
      </c>
      <c r="F32" s="20"/>
      <c r="G32" s="9" t="s">
        <v>29</v>
      </c>
      <c r="H32" s="21">
        <f>$C$32*C31+$D$32*C32+$E$32*C33</f>
        <v>12</v>
      </c>
      <c r="I32" s="21">
        <f>$C$32*D31+$D$32*D32+$E$32*D33</f>
        <v>3</v>
      </c>
      <c r="J32" s="21">
        <f>$C$32*E31+$D$32*E32+$E$32*E33</f>
        <v>1.5</v>
      </c>
    </row>
    <row r="33" spans="1:10" ht="14.85" customHeight="1" x14ac:dyDescent="0.3">
      <c r="B33" s="9" t="s">
        <v>30</v>
      </c>
      <c r="C33" s="20">
        <v>8</v>
      </c>
      <c r="D33" s="20">
        <v>2</v>
      </c>
      <c r="E33" s="20">
        <v>1</v>
      </c>
      <c r="F33" s="20"/>
      <c r="G33" s="9" t="s">
        <v>30</v>
      </c>
      <c r="H33" s="21">
        <f>$C$33*C31+$D$33*C32+$E$33*C33</f>
        <v>24</v>
      </c>
      <c r="I33" s="21">
        <f>$C$33*D31+$D$33*D32+$E$33*D33</f>
        <v>6</v>
      </c>
      <c r="J33" s="21">
        <f>$C$33*E31+$D$33*E32+$E$33*E33</f>
        <v>3</v>
      </c>
    </row>
    <row r="34" spans="1:10" ht="14.85" customHeight="1" x14ac:dyDescent="0.3">
      <c r="A34" s="9"/>
      <c r="B34" s="27"/>
      <c r="C34" s="27"/>
      <c r="D34" s="27"/>
    </row>
    <row r="35" spans="1:10" ht="14.85" customHeight="1" x14ac:dyDescent="0.3">
      <c r="A35" t="s">
        <v>41</v>
      </c>
      <c r="B35" s="27"/>
      <c r="C35" s="27"/>
      <c r="D35" s="27"/>
    </row>
    <row r="36" spans="1:10" ht="14.85" customHeight="1" x14ac:dyDescent="0.3"/>
    <row r="37" spans="1:10" ht="14.85" customHeight="1" x14ac:dyDescent="0.3">
      <c r="A37" s="25"/>
      <c r="B37" s="2" t="s">
        <v>28</v>
      </c>
      <c r="C37" s="2" t="s">
        <v>29</v>
      </c>
      <c r="D37" s="16" t="s">
        <v>30</v>
      </c>
      <c r="E37" s="14" t="s">
        <v>19</v>
      </c>
      <c r="F37" s="2" t="s">
        <v>38</v>
      </c>
    </row>
    <row r="38" spans="1:10" ht="14.85" customHeight="1" x14ac:dyDescent="0.3">
      <c r="A38" s="2" t="s">
        <v>28</v>
      </c>
      <c r="B38" s="7">
        <v>3</v>
      </c>
      <c r="C38" s="7">
        <v>9</v>
      </c>
      <c r="D38" s="17">
        <v>27</v>
      </c>
      <c r="E38" s="15">
        <f>SUM(B38:D38)</f>
        <v>39</v>
      </c>
      <c r="F38" s="7">
        <f>E38/$E$41</f>
        <v>0.69230769230769229</v>
      </c>
    </row>
    <row r="39" spans="1:10" ht="14.85" customHeight="1" x14ac:dyDescent="0.3">
      <c r="A39" s="2" t="s">
        <v>29</v>
      </c>
      <c r="B39" s="7">
        <v>1</v>
      </c>
      <c r="C39" s="7">
        <v>3</v>
      </c>
      <c r="D39" s="17">
        <v>9</v>
      </c>
      <c r="E39" s="15">
        <f t="shared" ref="E39:E40" si="4">SUM(B39:D39)</f>
        <v>13</v>
      </c>
      <c r="F39" s="7">
        <f t="shared" ref="F39:F40" si="5">E39/$E$41</f>
        <v>0.23076923076923075</v>
      </c>
    </row>
    <row r="40" spans="1:10" ht="14.85" customHeight="1" x14ac:dyDescent="0.3">
      <c r="A40" s="2" t="s">
        <v>30</v>
      </c>
      <c r="B40" s="7">
        <v>0.33333333333333331</v>
      </c>
      <c r="C40" s="7">
        <v>1</v>
      </c>
      <c r="D40" s="17">
        <v>3</v>
      </c>
      <c r="E40" s="15">
        <f t="shared" si="4"/>
        <v>4.333333333333333</v>
      </c>
      <c r="F40" s="7">
        <f t="shared" si="5"/>
        <v>7.6923076923076913E-2</v>
      </c>
    </row>
    <row r="41" spans="1:10" ht="14.85" customHeight="1" x14ac:dyDescent="0.3">
      <c r="A41" s="23"/>
      <c r="D41" s="24" t="s">
        <v>22</v>
      </c>
      <c r="E41" s="40">
        <f>SUM(E38:E40)</f>
        <v>56.333333333333336</v>
      </c>
      <c r="F41" s="41">
        <f>SUM(F38:F40)</f>
        <v>0.99999999999999989</v>
      </c>
    </row>
    <row r="42" spans="1:10" x14ac:dyDescent="0.3">
      <c r="A42" s="22"/>
      <c r="B42" s="22"/>
      <c r="C42" s="22"/>
      <c r="D42" s="22"/>
      <c r="E42" s="22"/>
      <c r="F42" s="22"/>
      <c r="G42" s="22"/>
      <c r="H42" s="22"/>
      <c r="I42" s="22"/>
    </row>
    <row r="43" spans="1:10" x14ac:dyDescent="0.3">
      <c r="B43" t="s">
        <v>16</v>
      </c>
      <c r="G43" t="s">
        <v>17</v>
      </c>
    </row>
    <row r="45" spans="1:10" x14ac:dyDescent="0.3">
      <c r="B45" s="33"/>
      <c r="C45" s="9" t="s">
        <v>28</v>
      </c>
      <c r="D45" s="9" t="s">
        <v>29</v>
      </c>
      <c r="E45" s="9" t="s">
        <v>30</v>
      </c>
      <c r="F45" s="9"/>
      <c r="G45" s="33"/>
      <c r="H45" s="9" t="s">
        <v>28</v>
      </c>
      <c r="I45" s="9" t="s">
        <v>29</v>
      </c>
      <c r="J45" s="9" t="s">
        <v>30</v>
      </c>
    </row>
    <row r="46" spans="1:10" x14ac:dyDescent="0.3">
      <c r="B46" s="9" t="s">
        <v>28</v>
      </c>
      <c r="C46" s="20">
        <v>1</v>
      </c>
      <c r="D46" s="20">
        <v>3</v>
      </c>
      <c r="E46" s="20">
        <v>9</v>
      </c>
      <c r="F46" s="20"/>
      <c r="G46" s="9" t="s">
        <v>28</v>
      </c>
      <c r="H46" s="8">
        <f>$C$46*C46+$D$46*C47+$E$46*C48</f>
        <v>3</v>
      </c>
      <c r="I46" s="8">
        <f>$C$46*D46+$D$46*D47+$E$46*D48</f>
        <v>9</v>
      </c>
      <c r="J46" s="8">
        <f>$C$46*E46+$D$46*E47+$E$46*E48</f>
        <v>27</v>
      </c>
    </row>
    <row r="47" spans="1:10" x14ac:dyDescent="0.3">
      <c r="B47" s="9" t="s">
        <v>29</v>
      </c>
      <c r="C47" s="20">
        <v>0.33333333333333331</v>
      </c>
      <c r="D47" s="20">
        <v>1</v>
      </c>
      <c r="E47" s="20">
        <v>3</v>
      </c>
      <c r="F47" s="20"/>
      <c r="G47" s="9" t="s">
        <v>29</v>
      </c>
      <c r="H47" s="21">
        <f>$C$47*C46+$D$47*C47+$E$47*C48</f>
        <v>1</v>
      </c>
      <c r="I47" s="21">
        <f>$C$47*D46+$D$47*D47+$E$47*D48</f>
        <v>3</v>
      </c>
      <c r="J47" s="21">
        <f>$C$47*E46+$D$47*E47+$E$47*E48</f>
        <v>9</v>
      </c>
    </row>
    <row r="48" spans="1:10" x14ac:dyDescent="0.3">
      <c r="B48" s="9" t="s">
        <v>30</v>
      </c>
      <c r="C48" s="20">
        <v>0.1111111111111111</v>
      </c>
      <c r="D48" s="20">
        <v>0.33333333333333331</v>
      </c>
      <c r="E48" s="20">
        <v>1</v>
      </c>
      <c r="F48" s="20"/>
      <c r="G48" s="9" t="s">
        <v>30</v>
      </c>
      <c r="H48" s="21">
        <f>$C$48*C46+$D$48*C47+$E$48*C48</f>
        <v>0.33333333333333331</v>
      </c>
      <c r="I48" s="21">
        <f>$C$48*D46+$D$48*D47+$E$48*D48</f>
        <v>1</v>
      </c>
      <c r="J48" s="21">
        <f>$C$48*E46+$D$48*E47+$E$48*E48</f>
        <v>3</v>
      </c>
    </row>
    <row r="49" spans="1:10" x14ac:dyDescent="0.3">
      <c r="A49" s="9"/>
      <c r="B49" s="27"/>
      <c r="C49" s="27"/>
      <c r="D49" s="27"/>
    </row>
    <row r="50" spans="1:10" x14ac:dyDescent="0.3">
      <c r="A50" t="s">
        <v>42</v>
      </c>
      <c r="B50" s="27"/>
      <c r="D50" s="27"/>
    </row>
    <row r="52" spans="1:10" x14ac:dyDescent="0.3">
      <c r="A52" s="25"/>
      <c r="B52" s="2" t="s">
        <v>28</v>
      </c>
      <c r="C52" s="2" t="s">
        <v>29</v>
      </c>
      <c r="D52" s="16" t="s">
        <v>30</v>
      </c>
      <c r="E52" s="14" t="s">
        <v>19</v>
      </c>
      <c r="F52" s="2" t="s">
        <v>38</v>
      </c>
    </row>
    <row r="53" spans="1:10" x14ac:dyDescent="0.3">
      <c r="A53" s="2" t="s">
        <v>28</v>
      </c>
      <c r="B53" s="7">
        <v>3</v>
      </c>
      <c r="C53" s="7">
        <v>15</v>
      </c>
      <c r="D53" s="17">
        <v>15</v>
      </c>
      <c r="E53" s="15">
        <f>SUM(B53:D53)</f>
        <v>33</v>
      </c>
      <c r="F53" s="7">
        <f>E53/$E$56</f>
        <v>0.71428571428571419</v>
      </c>
    </row>
    <row r="54" spans="1:10" x14ac:dyDescent="0.3">
      <c r="A54" s="2" t="s">
        <v>29</v>
      </c>
      <c r="B54" s="7">
        <v>0.60000000000000009</v>
      </c>
      <c r="C54" s="7">
        <v>3</v>
      </c>
      <c r="D54" s="17">
        <v>3</v>
      </c>
      <c r="E54" s="15">
        <f t="shared" ref="E54:E55" si="6">SUM(B54:D54)</f>
        <v>6.6</v>
      </c>
      <c r="F54" s="7">
        <f t="shared" ref="F54:F55" si="7">E54/$E$56</f>
        <v>0.14285714285714285</v>
      </c>
    </row>
    <row r="55" spans="1:10" x14ac:dyDescent="0.3">
      <c r="A55" s="2" t="s">
        <v>30</v>
      </c>
      <c r="B55" s="7">
        <v>0.60000000000000009</v>
      </c>
      <c r="C55" s="7">
        <v>3</v>
      </c>
      <c r="D55" s="17">
        <v>3</v>
      </c>
      <c r="E55" s="15">
        <f t="shared" si="6"/>
        <v>6.6</v>
      </c>
      <c r="F55" s="7">
        <f t="shared" si="7"/>
        <v>0.14285714285714285</v>
      </c>
    </row>
    <row r="56" spans="1:10" x14ac:dyDescent="0.3">
      <c r="A56" s="23"/>
      <c r="D56" s="24" t="s">
        <v>22</v>
      </c>
      <c r="E56" s="40">
        <f>SUM(E53:E55)</f>
        <v>46.2</v>
      </c>
      <c r="F56" s="41">
        <f>SUM(F53:F55)</f>
        <v>0.99999999999999978</v>
      </c>
    </row>
    <row r="57" spans="1:10" x14ac:dyDescent="0.3">
      <c r="A57" s="22"/>
      <c r="B57" s="22"/>
      <c r="C57" s="22"/>
      <c r="D57" s="22"/>
      <c r="E57" s="22"/>
      <c r="F57" s="22"/>
      <c r="G57" s="22"/>
      <c r="H57" s="22"/>
      <c r="I57" s="22"/>
    </row>
    <row r="58" spans="1:10" x14ac:dyDescent="0.3">
      <c r="B58" t="s">
        <v>16</v>
      </c>
      <c r="G58" t="s">
        <v>17</v>
      </c>
    </row>
    <row r="60" spans="1:10" x14ac:dyDescent="0.3">
      <c r="B60" s="33"/>
      <c r="C60" s="9" t="s">
        <v>28</v>
      </c>
      <c r="D60" s="9" t="s">
        <v>29</v>
      </c>
      <c r="E60" s="9" t="s">
        <v>30</v>
      </c>
      <c r="F60" s="9"/>
      <c r="G60" s="33"/>
      <c r="H60" s="9" t="s">
        <v>28</v>
      </c>
      <c r="I60" s="9" t="s">
        <v>29</v>
      </c>
      <c r="J60" s="9" t="s">
        <v>30</v>
      </c>
    </row>
    <row r="61" spans="1:10" x14ac:dyDescent="0.3">
      <c r="B61" s="9" t="s">
        <v>28</v>
      </c>
      <c r="C61" s="20">
        <v>1</v>
      </c>
      <c r="D61" s="20">
        <v>5</v>
      </c>
      <c r="E61" s="20">
        <v>5</v>
      </c>
      <c r="F61" s="20"/>
      <c r="G61" s="9" t="s">
        <v>28</v>
      </c>
      <c r="H61" s="8">
        <f>$C$61*C61+$D$61*C62+$E$61*C63</f>
        <v>3</v>
      </c>
      <c r="I61" s="8">
        <f>$C$61*D61+$D$61*D62+$E$61*D63</f>
        <v>15</v>
      </c>
      <c r="J61" s="8">
        <f>$C$61*E61+$D$61*E62+$E$61*E63</f>
        <v>15</v>
      </c>
    </row>
    <row r="62" spans="1:10" x14ac:dyDescent="0.3">
      <c r="B62" s="9" t="s">
        <v>29</v>
      </c>
      <c r="C62" s="20">
        <v>0.2</v>
      </c>
      <c r="D62" s="20">
        <v>1</v>
      </c>
      <c r="E62" s="20">
        <v>1</v>
      </c>
      <c r="F62" s="20"/>
      <c r="G62" s="9" t="s">
        <v>29</v>
      </c>
      <c r="H62" s="21">
        <f>$C$62*C61+$D$62*C62+$E$62*C63</f>
        <v>0.60000000000000009</v>
      </c>
      <c r="I62" s="21">
        <f>$C$62*D61+$D$62*D62+$E$62*D63</f>
        <v>3</v>
      </c>
      <c r="J62" s="21">
        <f>$C$62*E61+$D$62*E62+$E$62*E63</f>
        <v>3</v>
      </c>
    </row>
    <row r="63" spans="1:10" x14ac:dyDescent="0.3">
      <c r="B63" s="9" t="s">
        <v>30</v>
      </c>
      <c r="C63" s="20">
        <v>0.2</v>
      </c>
      <c r="D63" s="20">
        <v>1</v>
      </c>
      <c r="E63" s="20">
        <v>1</v>
      </c>
      <c r="F63" s="20"/>
      <c r="G63" s="9" t="s">
        <v>30</v>
      </c>
      <c r="H63" s="21">
        <f>$C$63*C61+$D$63*C62+$E$63*C63</f>
        <v>0.60000000000000009</v>
      </c>
      <c r="I63" s="21">
        <f>$C$63*D61+$D$63*D62+$E$63*D63</f>
        <v>3</v>
      </c>
      <c r="J63" s="21">
        <f>$C$63*E61+$D$63*E62+$E$63*E63</f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C91E2-29DB-40D3-B3D7-7745CA63386D}">
  <dimension ref="A1:K13"/>
  <sheetViews>
    <sheetView zoomScaleNormal="100" workbookViewId="0">
      <selection activeCell="H13" sqref="H13"/>
    </sheetView>
  </sheetViews>
  <sheetFormatPr defaultRowHeight="14.4" x14ac:dyDescent="0.3"/>
  <cols>
    <col min="1" max="11" width="10.109375" customWidth="1"/>
  </cols>
  <sheetData>
    <row r="1" spans="1:11" ht="15.6" x14ac:dyDescent="0.3">
      <c r="A1" s="47" t="s">
        <v>43</v>
      </c>
    </row>
    <row r="3" spans="1:11" x14ac:dyDescent="0.3">
      <c r="A3" s="43" t="s">
        <v>44</v>
      </c>
    </row>
    <row r="5" spans="1:11" ht="15.6" x14ac:dyDescent="0.35">
      <c r="A5" s="44"/>
      <c r="B5" s="44" t="s">
        <v>45</v>
      </c>
      <c r="C5" s="44" t="s">
        <v>46</v>
      </c>
      <c r="D5" s="44" t="s">
        <v>47</v>
      </c>
      <c r="E5" s="44" t="s">
        <v>48</v>
      </c>
      <c r="F5" s="44" t="s">
        <v>49</v>
      </c>
      <c r="G5" s="44" t="s">
        <v>50</v>
      </c>
      <c r="H5" s="44" t="s">
        <v>51</v>
      </c>
      <c r="I5" s="44" t="s">
        <v>52</v>
      </c>
      <c r="J5" s="45" t="s">
        <v>53</v>
      </c>
      <c r="K5" s="44" t="s">
        <v>54</v>
      </c>
    </row>
    <row r="6" spans="1:11" x14ac:dyDescent="0.3">
      <c r="A6" t="s">
        <v>55</v>
      </c>
      <c r="B6" s="19">
        <v>0.193</v>
      </c>
      <c r="C6" s="19">
        <v>0.6</v>
      </c>
      <c r="D6" s="19">
        <v>0.66700000000000004</v>
      </c>
      <c r="E6" s="19">
        <v>7.6999999999999999E-2</v>
      </c>
      <c r="F6" s="19">
        <v>8.1000000000000003E-2</v>
      </c>
      <c r="G6" s="19">
        <v>0.69199999999999995</v>
      </c>
      <c r="H6" s="19">
        <v>5.8000000000000003E-2</v>
      </c>
      <c r="I6" s="19">
        <v>0.71399999999999997</v>
      </c>
      <c r="J6" s="34">
        <f>B6*C6+D6*E6+F6*G6+H6*I6</f>
        <v>0.264623</v>
      </c>
      <c r="K6" s="19" t="s">
        <v>56</v>
      </c>
    </row>
    <row r="7" spans="1:11" x14ac:dyDescent="0.3">
      <c r="A7" t="s">
        <v>57</v>
      </c>
      <c r="B7" s="19">
        <v>0.193</v>
      </c>
      <c r="C7" s="19">
        <v>0.3</v>
      </c>
      <c r="D7" s="19">
        <v>0.66700000000000004</v>
      </c>
      <c r="E7" s="19">
        <v>0.308</v>
      </c>
      <c r="F7" s="19">
        <v>8.1000000000000003E-2</v>
      </c>
      <c r="G7" s="19">
        <v>0.23100000000000001</v>
      </c>
      <c r="H7" s="19">
        <v>5.8000000000000003E-2</v>
      </c>
      <c r="I7" s="19">
        <v>0.14299999999999999</v>
      </c>
      <c r="J7" s="34">
        <f t="shared" ref="J7" si="0">B7*C7+D7*E7+F7*G7+H7*I7</f>
        <v>0.29034100000000002</v>
      </c>
      <c r="K7" s="19" t="s">
        <v>58</v>
      </c>
    </row>
    <row r="8" spans="1:11" x14ac:dyDescent="0.3">
      <c r="A8" t="s">
        <v>59</v>
      </c>
      <c r="B8" s="19">
        <v>0.193</v>
      </c>
      <c r="C8" s="19">
        <v>0.1</v>
      </c>
      <c r="D8" s="19">
        <v>0.66700000000000004</v>
      </c>
      <c r="E8" s="19">
        <v>0.61499999999999999</v>
      </c>
      <c r="F8" s="19">
        <v>8.1000000000000003E-2</v>
      </c>
      <c r="G8" s="19">
        <v>7.6999999999999999E-2</v>
      </c>
      <c r="H8" s="19">
        <v>5.8000000000000003E-2</v>
      </c>
      <c r="I8" s="19">
        <v>0.14299999999999999</v>
      </c>
      <c r="J8" s="34">
        <f>B8*C8+D8*E8+F8*G8+H8*I8</f>
        <v>0.44403600000000004</v>
      </c>
      <c r="K8" s="19" t="s">
        <v>60</v>
      </c>
    </row>
    <row r="11" spans="1:11" x14ac:dyDescent="0.3">
      <c r="A11" t="s">
        <v>61</v>
      </c>
    </row>
    <row r="12" spans="1:11" x14ac:dyDescent="0.3">
      <c r="A12" s="36" t="s">
        <v>62</v>
      </c>
    </row>
    <row r="13" spans="1:11" x14ac:dyDescent="0.3">
      <c r="A13" s="36" t="s">
        <v>63</v>
      </c>
    </row>
  </sheetData>
  <hyperlinks>
    <hyperlink ref="A13" r:id="rId1" xr:uid="{B375ECAF-9DB7-432D-8990-9892A0F2D1A3}"/>
    <hyperlink ref="A12" r:id="rId2" xr:uid="{1DEFDC2E-45C1-49AD-875B-C8921D8D8DD4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A90D0-B647-4374-93B9-423542284CA2}">
  <dimension ref="A1:J28"/>
  <sheetViews>
    <sheetView workbookViewId="0">
      <selection activeCell="H10" sqref="H10"/>
    </sheetView>
  </sheetViews>
  <sheetFormatPr defaultColWidth="12.5546875" defaultRowHeight="13.8" x14ac:dyDescent="0.25"/>
  <cols>
    <col min="1" max="16384" width="12.5546875" style="1"/>
  </cols>
  <sheetData>
    <row r="1" spans="1:10" ht="15.6" x14ac:dyDescent="0.3">
      <c r="A1" s="47" t="s">
        <v>7</v>
      </c>
    </row>
    <row r="2" spans="1:10" ht="14.4" x14ac:dyDescent="0.3">
      <c r="A2"/>
    </row>
    <row r="3" spans="1:10" ht="15.6" customHeight="1" x14ac:dyDescent="0.3">
      <c r="A3" s="2"/>
      <c r="B3" s="2" t="s">
        <v>8</v>
      </c>
      <c r="C3" s="2" t="s">
        <v>9</v>
      </c>
      <c r="D3" s="2" t="s">
        <v>10</v>
      </c>
      <c r="E3" s="2" t="s">
        <v>11</v>
      </c>
      <c r="F3"/>
      <c r="G3"/>
      <c r="H3"/>
      <c r="I3"/>
      <c r="J3"/>
    </row>
    <row r="4" spans="1:10" ht="15.6" customHeight="1" x14ac:dyDescent="0.3">
      <c r="A4" s="2" t="s">
        <v>8</v>
      </c>
      <c r="B4" s="3"/>
      <c r="C4" s="3"/>
      <c r="D4" s="3"/>
      <c r="E4" s="3"/>
      <c r="F4"/>
      <c r="G4"/>
      <c r="H4"/>
      <c r="I4"/>
      <c r="J4"/>
    </row>
    <row r="5" spans="1:10" ht="15.6" customHeight="1" x14ac:dyDescent="0.3">
      <c r="A5" s="2" t="s">
        <v>9</v>
      </c>
      <c r="B5" s="3"/>
      <c r="C5" s="3"/>
      <c r="D5" s="3"/>
      <c r="E5" s="3"/>
      <c r="F5"/>
      <c r="G5"/>
      <c r="H5"/>
      <c r="I5"/>
      <c r="J5"/>
    </row>
    <row r="6" spans="1:10" ht="15.6" customHeight="1" x14ac:dyDescent="0.3">
      <c r="A6" s="2" t="s">
        <v>10</v>
      </c>
      <c r="B6" s="3"/>
      <c r="C6" s="3"/>
      <c r="D6" s="3"/>
      <c r="E6" s="3"/>
      <c r="F6"/>
      <c r="G6"/>
      <c r="H6"/>
      <c r="I6"/>
      <c r="J6"/>
    </row>
    <row r="7" spans="1:10" ht="15.6" customHeight="1" x14ac:dyDescent="0.3">
      <c r="A7" s="2" t="s">
        <v>11</v>
      </c>
      <c r="B7" s="3"/>
      <c r="C7" s="3"/>
      <c r="D7" s="3"/>
      <c r="E7" s="3"/>
      <c r="F7"/>
      <c r="G7"/>
      <c r="H7"/>
      <c r="I7"/>
      <c r="J7"/>
    </row>
    <row r="8" spans="1:10" ht="15.6" customHeight="1" x14ac:dyDescent="0.3">
      <c r="A8" s="4"/>
      <c r="B8" s="4"/>
      <c r="C8" s="4"/>
      <c r="D8" s="4"/>
      <c r="E8" s="4"/>
      <c r="F8"/>
      <c r="G8"/>
      <c r="H8"/>
      <c r="I8"/>
      <c r="J8"/>
    </row>
    <row r="9" spans="1:10" ht="14.4" x14ac:dyDescent="0.3">
      <c r="A9"/>
      <c r="B9"/>
      <c r="C9"/>
      <c r="D9"/>
      <c r="E9"/>
      <c r="F9"/>
      <c r="G9"/>
      <c r="H9"/>
      <c r="I9"/>
      <c r="J9"/>
    </row>
    <row r="10" spans="1:10" ht="14.4" x14ac:dyDescent="0.3">
      <c r="B10"/>
      <c r="C10"/>
      <c r="D10"/>
      <c r="E10"/>
      <c r="F10"/>
      <c r="G10"/>
      <c r="H10"/>
      <c r="I10"/>
      <c r="J10"/>
    </row>
    <row r="11" spans="1:10" ht="14.4" x14ac:dyDescent="0.3">
      <c r="B11"/>
      <c r="C11"/>
      <c r="D11"/>
      <c r="E11"/>
      <c r="F11"/>
      <c r="G11"/>
      <c r="H11"/>
      <c r="I11"/>
      <c r="J11"/>
    </row>
    <row r="12" spans="1:10" ht="14.4" x14ac:dyDescent="0.3">
      <c r="B12"/>
      <c r="C12"/>
      <c r="D12"/>
      <c r="E12"/>
      <c r="F12"/>
      <c r="G12"/>
      <c r="H12"/>
      <c r="I12"/>
      <c r="J12"/>
    </row>
    <row r="13" spans="1:10" ht="14.4" x14ac:dyDescent="0.3">
      <c r="A13"/>
      <c r="B13"/>
      <c r="C13"/>
      <c r="D13"/>
      <c r="E13"/>
      <c r="F13"/>
      <c r="G13"/>
      <c r="H13"/>
      <c r="I13"/>
      <c r="J13"/>
    </row>
    <row r="14" spans="1:10" ht="14.4" x14ac:dyDescent="0.3">
      <c r="A14"/>
      <c r="B14"/>
      <c r="C14"/>
      <c r="D14"/>
      <c r="E14"/>
      <c r="F14"/>
      <c r="G14"/>
      <c r="H14"/>
      <c r="I14"/>
      <c r="J14"/>
    </row>
    <row r="15" spans="1:10" ht="14.4" x14ac:dyDescent="0.3">
      <c r="A15"/>
      <c r="B15"/>
      <c r="C15"/>
      <c r="D15"/>
      <c r="E15"/>
      <c r="F15"/>
      <c r="G15"/>
      <c r="H15"/>
      <c r="I15"/>
      <c r="J15"/>
    </row>
    <row r="16" spans="1:10" ht="14.4" x14ac:dyDescent="0.3">
      <c r="A16"/>
      <c r="B16"/>
      <c r="C16"/>
      <c r="D16"/>
      <c r="E16"/>
      <c r="F16"/>
      <c r="G16"/>
      <c r="H16"/>
      <c r="I16"/>
      <c r="J16"/>
    </row>
    <row r="17" spans="1:10" ht="14.4" x14ac:dyDescent="0.3">
      <c r="A17"/>
      <c r="B17"/>
      <c r="C17"/>
      <c r="D17"/>
      <c r="E17"/>
      <c r="F17"/>
      <c r="G17"/>
      <c r="H17"/>
      <c r="I17"/>
      <c r="J17"/>
    </row>
    <row r="18" spans="1:10" ht="14.4" x14ac:dyDescent="0.3">
      <c r="A18"/>
      <c r="B18"/>
      <c r="C18"/>
      <c r="D18"/>
      <c r="E18"/>
      <c r="F18"/>
      <c r="G18"/>
      <c r="H18"/>
      <c r="I18"/>
      <c r="J18"/>
    </row>
    <row r="19" spans="1:10" ht="14.4" x14ac:dyDescent="0.3">
      <c r="A19"/>
      <c r="B19"/>
      <c r="C19"/>
      <c r="D19"/>
      <c r="E19"/>
      <c r="F19"/>
      <c r="G19"/>
      <c r="H19"/>
      <c r="I19"/>
      <c r="J19"/>
    </row>
    <row r="20" spans="1:10" ht="14.4" x14ac:dyDescent="0.3">
      <c r="A20"/>
      <c r="B20"/>
      <c r="C20"/>
      <c r="D20"/>
      <c r="E20"/>
      <c r="F20"/>
      <c r="G20"/>
      <c r="H20"/>
      <c r="I20"/>
      <c r="J20"/>
    </row>
    <row r="21" spans="1:10" ht="14.4" x14ac:dyDescent="0.3">
      <c r="A21"/>
      <c r="B21"/>
      <c r="C21"/>
      <c r="D21"/>
      <c r="E21"/>
      <c r="F21"/>
      <c r="G21"/>
      <c r="H21"/>
      <c r="I21"/>
      <c r="J21"/>
    </row>
    <row r="22" spans="1:10" ht="14.4" x14ac:dyDescent="0.3">
      <c r="A22"/>
      <c r="B22"/>
      <c r="C22"/>
      <c r="D22"/>
      <c r="E22"/>
      <c r="F22"/>
      <c r="G22"/>
      <c r="H22"/>
      <c r="I22"/>
      <c r="J22"/>
    </row>
    <row r="23" spans="1:10" ht="14.4" x14ac:dyDescent="0.3">
      <c r="A23"/>
      <c r="B23"/>
      <c r="C23"/>
      <c r="D23"/>
      <c r="E23"/>
      <c r="F23"/>
      <c r="G23"/>
      <c r="H23"/>
      <c r="I23"/>
      <c r="J23"/>
    </row>
    <row r="24" spans="1:10" ht="14.4" x14ac:dyDescent="0.3">
      <c r="A24"/>
      <c r="B24"/>
      <c r="C24"/>
      <c r="D24"/>
      <c r="E24"/>
      <c r="F24"/>
      <c r="G24"/>
      <c r="H24"/>
      <c r="I24"/>
      <c r="J24"/>
    </row>
    <row r="25" spans="1:10" ht="14.4" x14ac:dyDescent="0.3">
      <c r="A25"/>
      <c r="B25"/>
      <c r="C25"/>
      <c r="D25"/>
      <c r="E25"/>
      <c r="F25"/>
      <c r="G25"/>
      <c r="H25"/>
      <c r="I25"/>
      <c r="J25"/>
    </row>
    <row r="26" spans="1:10" ht="14.4" x14ac:dyDescent="0.3">
      <c r="A26"/>
      <c r="B26"/>
      <c r="C26"/>
      <c r="D26"/>
      <c r="E26"/>
      <c r="F26"/>
      <c r="G26"/>
      <c r="H26"/>
      <c r="I26"/>
      <c r="J26"/>
    </row>
    <row r="27" spans="1:10" ht="14.4" x14ac:dyDescent="0.3">
      <c r="A27"/>
      <c r="B27"/>
      <c r="C27"/>
      <c r="D27"/>
      <c r="E27"/>
      <c r="F27"/>
      <c r="G27"/>
      <c r="H27"/>
      <c r="I27"/>
      <c r="J27"/>
    </row>
    <row r="28" spans="1:10" ht="14.4" x14ac:dyDescent="0.3">
      <c r="A28"/>
      <c r="B28"/>
      <c r="C28"/>
      <c r="D28"/>
      <c r="E28"/>
      <c r="F28"/>
      <c r="G28"/>
      <c r="H28"/>
      <c r="I28"/>
      <c r="J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A2CF-BEDD-4BB8-A242-7FBE789FA360}">
  <dimension ref="A1:G17"/>
  <sheetViews>
    <sheetView workbookViewId="0"/>
  </sheetViews>
  <sheetFormatPr defaultColWidth="12.5546875" defaultRowHeight="13.8" x14ac:dyDescent="0.25"/>
  <cols>
    <col min="1" max="16384" width="12.5546875" style="1"/>
  </cols>
  <sheetData>
    <row r="1" spans="1:7" ht="15.6" x14ac:dyDescent="0.3">
      <c r="A1" s="47" t="s">
        <v>12</v>
      </c>
    </row>
    <row r="3" spans="1:7" ht="15.6" customHeight="1" x14ac:dyDescent="0.25">
      <c r="A3" s="2"/>
      <c r="B3" s="2" t="s">
        <v>8</v>
      </c>
      <c r="C3" s="2" t="s">
        <v>9</v>
      </c>
      <c r="D3" s="2" t="s">
        <v>10</v>
      </c>
      <c r="E3" s="2" t="s">
        <v>11</v>
      </c>
    </row>
    <row r="4" spans="1:7" ht="15.6" customHeight="1" x14ac:dyDescent="0.25">
      <c r="A4" s="2" t="s">
        <v>8</v>
      </c>
      <c r="B4" s="5">
        <v>1</v>
      </c>
      <c r="C4" s="5">
        <v>0.2</v>
      </c>
      <c r="D4" s="5">
        <v>3</v>
      </c>
      <c r="E4" s="5">
        <v>4</v>
      </c>
    </row>
    <row r="5" spans="1:7" ht="15.6" customHeight="1" x14ac:dyDescent="0.25">
      <c r="A5" s="2" t="s">
        <v>9</v>
      </c>
      <c r="B5" s="5">
        <v>5</v>
      </c>
      <c r="C5" s="5">
        <v>1</v>
      </c>
      <c r="D5" s="5">
        <v>9</v>
      </c>
      <c r="E5" s="5">
        <v>7</v>
      </c>
    </row>
    <row r="6" spans="1:7" ht="15.6" customHeight="1" x14ac:dyDescent="0.25">
      <c r="A6" s="2" t="s">
        <v>10</v>
      </c>
      <c r="B6" s="5">
        <v>0.33333333333333331</v>
      </c>
      <c r="C6" s="5">
        <v>0.1111111111111111</v>
      </c>
      <c r="D6" s="5">
        <v>1</v>
      </c>
      <c r="E6" s="5">
        <v>2</v>
      </c>
    </row>
    <row r="7" spans="1:7" ht="15.6" customHeight="1" x14ac:dyDescent="0.25">
      <c r="A7" s="2" t="s">
        <v>11</v>
      </c>
      <c r="B7" s="5">
        <v>0.25</v>
      </c>
      <c r="C7" s="5">
        <v>0.14285714285714285</v>
      </c>
      <c r="D7" s="5">
        <v>0.5</v>
      </c>
      <c r="E7" s="5">
        <v>1</v>
      </c>
    </row>
    <row r="8" spans="1:7" ht="15.6" customHeight="1" x14ac:dyDescent="0.3">
      <c r="A8" s="4"/>
      <c r="B8" s="4"/>
      <c r="C8" s="4"/>
      <c r="D8" s="4"/>
      <c r="E8" s="4"/>
      <c r="F8"/>
      <c r="G8"/>
    </row>
    <row r="9" spans="1:7" ht="14.4" x14ac:dyDescent="0.3">
      <c r="A9"/>
      <c r="B9"/>
      <c r="C9"/>
      <c r="D9"/>
      <c r="E9"/>
      <c r="F9"/>
      <c r="G9"/>
    </row>
    <row r="10" spans="1:7" ht="14.4" x14ac:dyDescent="0.3">
      <c r="A10"/>
      <c r="B10"/>
      <c r="C10"/>
      <c r="D10"/>
      <c r="E10"/>
      <c r="F10"/>
      <c r="G10"/>
    </row>
    <row r="11" spans="1:7" ht="14.4" x14ac:dyDescent="0.3">
      <c r="A11"/>
      <c r="B11"/>
      <c r="C11"/>
      <c r="D11"/>
      <c r="E11"/>
      <c r="F11"/>
      <c r="G11"/>
    </row>
    <row r="12" spans="1:7" ht="14.4" x14ac:dyDescent="0.3">
      <c r="A12"/>
      <c r="B12"/>
      <c r="C12"/>
      <c r="D12"/>
      <c r="E12"/>
      <c r="F12"/>
      <c r="G12"/>
    </row>
    <row r="13" spans="1:7" ht="14.4" x14ac:dyDescent="0.3">
      <c r="A13"/>
      <c r="B13"/>
      <c r="C13"/>
      <c r="D13"/>
      <c r="E13"/>
      <c r="F13"/>
      <c r="G13"/>
    </row>
    <row r="14" spans="1:7" ht="14.4" x14ac:dyDescent="0.3">
      <c r="A14"/>
      <c r="B14"/>
      <c r="C14"/>
      <c r="D14"/>
      <c r="E14"/>
      <c r="F14"/>
      <c r="G14"/>
    </row>
    <row r="15" spans="1:7" ht="14.4" x14ac:dyDescent="0.3">
      <c r="A15"/>
      <c r="B15"/>
      <c r="C15"/>
      <c r="D15"/>
      <c r="E15"/>
      <c r="F15"/>
      <c r="G15"/>
    </row>
    <row r="16" spans="1:7" ht="14.4" x14ac:dyDescent="0.3">
      <c r="A16"/>
      <c r="B16"/>
      <c r="C16"/>
      <c r="D16"/>
      <c r="E16"/>
      <c r="F16"/>
      <c r="G16"/>
    </row>
    <row r="17" spans="1:7" ht="14.4" x14ac:dyDescent="0.3">
      <c r="A17"/>
      <c r="B17"/>
      <c r="C17"/>
      <c r="D17"/>
      <c r="E17"/>
      <c r="F17"/>
      <c r="G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9034-EBFC-4603-8837-41901C2D1A87}">
  <dimension ref="A1:H12"/>
  <sheetViews>
    <sheetView workbookViewId="0"/>
  </sheetViews>
  <sheetFormatPr defaultColWidth="12.5546875" defaultRowHeight="14.4" x14ac:dyDescent="0.3"/>
  <sheetData>
    <row r="1" spans="1:8" ht="15.6" x14ac:dyDescent="0.3">
      <c r="A1" s="47" t="s">
        <v>13</v>
      </c>
    </row>
    <row r="3" spans="1:8" ht="14.85" customHeight="1" x14ac:dyDescent="0.3">
      <c r="A3" s="2"/>
      <c r="B3" s="2" t="s">
        <v>8</v>
      </c>
      <c r="C3" s="2" t="s">
        <v>9</v>
      </c>
      <c r="D3" s="2" t="s">
        <v>10</v>
      </c>
      <c r="E3" s="2" t="s">
        <v>11</v>
      </c>
    </row>
    <row r="4" spans="1:8" ht="15.6" customHeight="1" x14ac:dyDescent="0.3">
      <c r="A4" s="2" t="s">
        <v>8</v>
      </c>
      <c r="B4" s="3">
        <v>1</v>
      </c>
      <c r="C4" s="3">
        <v>0.2</v>
      </c>
      <c r="D4" s="3">
        <v>3</v>
      </c>
      <c r="E4" s="3">
        <v>4</v>
      </c>
    </row>
    <row r="5" spans="1:8" ht="15.6" customHeight="1" x14ac:dyDescent="0.3">
      <c r="A5" s="2" t="s">
        <v>9</v>
      </c>
      <c r="B5" s="3">
        <v>5</v>
      </c>
      <c r="C5" s="3">
        <v>1</v>
      </c>
      <c r="D5" s="3">
        <v>9</v>
      </c>
      <c r="E5" s="3">
        <v>7</v>
      </c>
    </row>
    <row r="6" spans="1:8" ht="15.6" customHeight="1" x14ac:dyDescent="0.3">
      <c r="A6" s="2" t="s">
        <v>10</v>
      </c>
      <c r="B6" s="3">
        <v>0.33333333333333298</v>
      </c>
      <c r="C6" s="3">
        <v>0.1111111111111111</v>
      </c>
      <c r="D6" s="3">
        <v>1</v>
      </c>
      <c r="E6" s="3">
        <v>2</v>
      </c>
    </row>
    <row r="7" spans="1:8" ht="15.6" customHeight="1" x14ac:dyDescent="0.3">
      <c r="A7" s="2" t="s">
        <v>11</v>
      </c>
      <c r="B7" s="3">
        <v>0.25</v>
      </c>
      <c r="C7" s="3">
        <v>0.14285714285714285</v>
      </c>
      <c r="D7" s="3">
        <v>0.5</v>
      </c>
      <c r="E7" s="3">
        <v>1</v>
      </c>
    </row>
    <row r="8" spans="1:8" ht="15.6" customHeight="1" x14ac:dyDescent="0.3">
      <c r="A8" s="6"/>
      <c r="B8" s="6"/>
      <c r="C8" s="6"/>
      <c r="D8" s="6"/>
      <c r="E8" s="6"/>
    </row>
    <row r="12" spans="1:8" x14ac:dyDescent="0.3">
      <c r="H12" s="3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14424-AE7E-467E-B4CC-5AC08134F54A}">
  <dimension ref="A1:M18"/>
  <sheetViews>
    <sheetView workbookViewId="0"/>
  </sheetViews>
  <sheetFormatPr defaultColWidth="12.5546875" defaultRowHeight="14.4" x14ac:dyDescent="0.3"/>
  <sheetData>
    <row r="1" spans="1:13" ht="15.6" x14ac:dyDescent="0.3">
      <c r="A1" s="47" t="s">
        <v>14</v>
      </c>
    </row>
    <row r="3" spans="1:13" ht="15.6" customHeight="1" x14ac:dyDescent="0.3">
      <c r="A3" s="2"/>
      <c r="B3" s="2" t="s">
        <v>8</v>
      </c>
      <c r="C3" s="2" t="s">
        <v>9</v>
      </c>
      <c r="D3" s="2" t="s">
        <v>10</v>
      </c>
      <c r="E3" s="2" t="s">
        <v>11</v>
      </c>
    </row>
    <row r="4" spans="1:13" ht="15.6" customHeight="1" x14ac:dyDescent="0.3">
      <c r="A4" s="2" t="s">
        <v>8</v>
      </c>
      <c r="B4" s="7">
        <v>4</v>
      </c>
      <c r="C4" s="7">
        <v>1.3049999999999999</v>
      </c>
      <c r="D4" s="7">
        <v>9.8000000000000007</v>
      </c>
      <c r="E4" s="7">
        <v>15.4</v>
      </c>
    </row>
    <row r="5" spans="1:13" ht="15.6" customHeight="1" x14ac:dyDescent="0.3">
      <c r="A5" s="2" t="s">
        <v>9</v>
      </c>
      <c r="B5" s="7">
        <v>14.75</v>
      </c>
      <c r="C5" s="7">
        <v>4</v>
      </c>
      <c r="D5" s="7">
        <v>36.5</v>
      </c>
      <c r="E5" s="7">
        <v>52</v>
      </c>
    </row>
    <row r="6" spans="1:13" ht="15.6" customHeight="1" x14ac:dyDescent="0.3">
      <c r="A6" s="2" t="s">
        <v>10</v>
      </c>
      <c r="B6" s="7">
        <v>1.722</v>
      </c>
      <c r="C6" s="7">
        <v>0.57499999999999996</v>
      </c>
      <c r="D6" s="7">
        <v>4</v>
      </c>
      <c r="E6" s="7">
        <v>6.1109999999999998</v>
      </c>
    </row>
    <row r="7" spans="1:13" x14ac:dyDescent="0.3">
      <c r="A7" s="2" t="s">
        <v>11</v>
      </c>
      <c r="B7" s="7">
        <v>1.381</v>
      </c>
      <c r="C7" s="7">
        <v>0.39100000000000001</v>
      </c>
      <c r="D7" s="7">
        <v>3.036</v>
      </c>
      <c r="E7" s="7">
        <v>4</v>
      </c>
    </row>
    <row r="8" spans="1:13" x14ac:dyDescent="0.3">
      <c r="A8" s="9"/>
      <c r="B8" s="10"/>
      <c r="C8" s="10"/>
      <c r="D8" s="10"/>
      <c r="E8" s="10"/>
    </row>
    <row r="9" spans="1:13" x14ac:dyDescent="0.3">
      <c r="A9" s="22" t="s">
        <v>15</v>
      </c>
    </row>
    <row r="11" spans="1:13" x14ac:dyDescent="0.3">
      <c r="A11" t="s">
        <v>16</v>
      </c>
      <c r="G11" t="s">
        <v>17</v>
      </c>
    </row>
    <row r="13" spans="1:13" x14ac:dyDescent="0.3">
      <c r="A13" s="9"/>
      <c r="B13" s="9" t="s">
        <v>8</v>
      </c>
      <c r="C13" s="9" t="s">
        <v>9</v>
      </c>
      <c r="D13" s="9" t="s">
        <v>10</v>
      </c>
      <c r="E13" s="9" t="s">
        <v>11</v>
      </c>
      <c r="H13" s="9" t="s">
        <v>8</v>
      </c>
      <c r="I13" s="9" t="s">
        <v>9</v>
      </c>
      <c r="J13" s="9" t="s">
        <v>10</v>
      </c>
      <c r="K13" s="9" t="s">
        <v>11</v>
      </c>
    </row>
    <row r="14" spans="1:13" x14ac:dyDescent="0.3">
      <c r="A14" s="9" t="s">
        <v>8</v>
      </c>
      <c r="B14" s="20">
        <v>1</v>
      </c>
      <c r="C14" s="20">
        <f>1/5</f>
        <v>0.2</v>
      </c>
      <c r="D14" s="20">
        <v>3</v>
      </c>
      <c r="E14" s="20">
        <v>4</v>
      </c>
      <c r="G14" s="9" t="s">
        <v>8</v>
      </c>
      <c r="H14" s="8">
        <f>$B$14*B14+$C$14*B15+$D$14*B16+$E$14*B17</f>
        <v>4</v>
      </c>
      <c r="I14" s="8">
        <f>$B$14*C14+$C$14*C15+$D$14*C16+$E$14*C17</f>
        <v>1.3047619047619048</v>
      </c>
      <c r="J14" s="8">
        <f>$B$14*D14+$C$14*D15+$D$14*D16+$E$14*D17</f>
        <v>9.8000000000000007</v>
      </c>
      <c r="K14" s="8">
        <f>$B$14*E14+$C$14*E15+$D$14*E16+$E$14*E17</f>
        <v>15.4</v>
      </c>
      <c r="L14" s="8"/>
      <c r="M14" s="8"/>
    </row>
    <row r="15" spans="1:13" x14ac:dyDescent="0.3">
      <c r="A15" s="9" t="s">
        <v>9</v>
      </c>
      <c r="B15" s="20">
        <v>5</v>
      </c>
      <c r="C15" s="20">
        <v>1</v>
      </c>
      <c r="D15" s="20">
        <v>9</v>
      </c>
      <c r="E15" s="20">
        <v>7</v>
      </c>
      <c r="G15" s="9" t="s">
        <v>9</v>
      </c>
      <c r="H15" s="21">
        <f>$B$15*B14+$C$15*B15+$D$15*B16+$E$15*B17</f>
        <v>14.75</v>
      </c>
      <c r="I15" s="21">
        <f>$B$15*C14+$C$15*C15+$D$15*C16+$E$15*C17</f>
        <v>4</v>
      </c>
      <c r="J15" s="21">
        <f>$B$15*D14+$C$15*D15+$D$15*D16+$E$15*D17</f>
        <v>36.5</v>
      </c>
      <c r="K15" s="21">
        <f>$B$15*E14+$C$15*E15+$D$15*E16+$E$15*E17</f>
        <v>52</v>
      </c>
      <c r="L15" s="8"/>
      <c r="M15" s="8"/>
    </row>
    <row r="16" spans="1:13" x14ac:dyDescent="0.3">
      <c r="A16" s="9" t="s">
        <v>10</v>
      </c>
      <c r="B16" s="20">
        <f>1/3</f>
        <v>0.33333333333333331</v>
      </c>
      <c r="C16" s="20">
        <f>1/9</f>
        <v>0.1111111111111111</v>
      </c>
      <c r="D16" s="20">
        <v>1</v>
      </c>
      <c r="E16" s="20">
        <v>2</v>
      </c>
      <c r="G16" s="9" t="s">
        <v>10</v>
      </c>
      <c r="H16" s="21">
        <f>$B$16*B14+$C$16*B15+$D$16*B16+$E$16*B17</f>
        <v>1.7222222222222221</v>
      </c>
      <c r="I16" s="21">
        <f>$B$16*C14+$C$16*C15+$D$16*C16+$E$16*C17</f>
        <v>0.57460317460317456</v>
      </c>
      <c r="J16" s="21">
        <f>$B$16*D14+$C$16*D15+$D$16*D16+$E$16*D17</f>
        <v>4</v>
      </c>
      <c r="K16" s="21">
        <f>$B$16*E14+$C$16*E15+$D$16*E16+$E$16*E17</f>
        <v>6.1111111111111107</v>
      </c>
      <c r="L16" s="8"/>
      <c r="M16" s="8"/>
    </row>
    <row r="17" spans="1:13" x14ac:dyDescent="0.3">
      <c r="A17" s="9" t="s">
        <v>11</v>
      </c>
      <c r="B17" s="20">
        <f>1/4</f>
        <v>0.25</v>
      </c>
      <c r="C17" s="20">
        <f>1/7</f>
        <v>0.14285714285714285</v>
      </c>
      <c r="D17" s="20">
        <f>1/2</f>
        <v>0.5</v>
      </c>
      <c r="E17" s="20">
        <v>1</v>
      </c>
      <c r="G17" s="9" t="s">
        <v>11</v>
      </c>
      <c r="H17" s="8">
        <f>$B$17*B14+$C$17*B15+$D$17*B16+$E$17*B17</f>
        <v>1.3809523809523809</v>
      </c>
      <c r="I17" s="8">
        <f>$B$17*C14+$C$17*C15+$D$17*C16+$E$17*C17</f>
        <v>0.39126984126984121</v>
      </c>
      <c r="J17" s="8">
        <f>$B$17*D14+$C$17*D15+$D$17*D16+$E$17*D17</f>
        <v>3.0357142857142856</v>
      </c>
      <c r="K17" s="8">
        <f>$B$17*E14+$C$17*E15+$D$17*E16+$E$17*E17</f>
        <v>4</v>
      </c>
      <c r="L17" s="8"/>
      <c r="M17" s="8"/>
    </row>
    <row r="18" spans="1:13" x14ac:dyDescent="0.3">
      <c r="L18" s="8"/>
      <c r="M18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DE911-617B-4A0B-8D3B-6883D05546F1}">
  <dimension ref="A1:F7"/>
  <sheetViews>
    <sheetView workbookViewId="0"/>
  </sheetViews>
  <sheetFormatPr defaultColWidth="12.5546875" defaultRowHeight="14.4" x14ac:dyDescent="0.3"/>
  <sheetData>
    <row r="1" spans="1:6" ht="15.6" x14ac:dyDescent="0.3">
      <c r="A1" s="47" t="s">
        <v>18</v>
      </c>
    </row>
    <row r="3" spans="1:6" ht="15.6" customHeight="1" x14ac:dyDescent="0.3">
      <c r="A3" s="2"/>
      <c r="B3" s="2" t="s">
        <v>8</v>
      </c>
      <c r="C3" s="2" t="s">
        <v>9</v>
      </c>
      <c r="D3" s="2" t="s">
        <v>10</v>
      </c>
      <c r="E3" s="16" t="s">
        <v>11</v>
      </c>
      <c r="F3" s="14" t="s">
        <v>19</v>
      </c>
    </row>
    <row r="4" spans="1:6" ht="15.6" customHeight="1" x14ac:dyDescent="0.3">
      <c r="A4" s="2" t="s">
        <v>8</v>
      </c>
      <c r="B4" s="7">
        <v>4</v>
      </c>
      <c r="C4" s="7">
        <v>1.3049999999999999</v>
      </c>
      <c r="D4" s="7">
        <v>9.8000000000000007</v>
      </c>
      <c r="E4" s="17">
        <v>15.4</v>
      </c>
      <c r="F4" s="15">
        <f>SUM(B4:E4)</f>
        <v>30.505000000000003</v>
      </c>
    </row>
    <row r="5" spans="1:6" ht="15.6" customHeight="1" x14ac:dyDescent="0.3">
      <c r="A5" s="2" t="s">
        <v>9</v>
      </c>
      <c r="B5" s="7">
        <v>14.75</v>
      </c>
      <c r="C5" s="7">
        <v>4</v>
      </c>
      <c r="D5" s="7">
        <v>36.5</v>
      </c>
      <c r="E5" s="17">
        <v>52</v>
      </c>
      <c r="F5" s="15">
        <f t="shared" ref="F5:F7" si="0">SUM(B5:E5)</f>
        <v>107.25</v>
      </c>
    </row>
    <row r="6" spans="1:6" ht="15.6" customHeight="1" x14ac:dyDescent="0.3">
      <c r="A6" s="2" t="s">
        <v>10</v>
      </c>
      <c r="B6" s="7">
        <v>1.722</v>
      </c>
      <c r="C6" s="7">
        <v>0.57499999999999996</v>
      </c>
      <c r="D6" s="7">
        <v>4</v>
      </c>
      <c r="E6" s="17">
        <v>6.1109999999999998</v>
      </c>
      <c r="F6" s="15">
        <f t="shared" si="0"/>
        <v>12.407999999999999</v>
      </c>
    </row>
    <row r="7" spans="1:6" x14ac:dyDescent="0.3">
      <c r="A7" s="2" t="s">
        <v>11</v>
      </c>
      <c r="B7" s="7">
        <v>1.381</v>
      </c>
      <c r="C7" s="7">
        <v>0.39100000000000001</v>
      </c>
      <c r="D7" s="7">
        <v>3.036</v>
      </c>
      <c r="E7" s="17">
        <v>4</v>
      </c>
      <c r="F7" s="15">
        <f t="shared" si="0"/>
        <v>8.8079999999999998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820FC-B9AA-4DD7-8323-5038A2AB9463}">
  <dimension ref="A1:G8"/>
  <sheetViews>
    <sheetView workbookViewId="0"/>
  </sheetViews>
  <sheetFormatPr defaultColWidth="12.5546875" defaultRowHeight="14.4" x14ac:dyDescent="0.3"/>
  <sheetData>
    <row r="1" spans="1:7" ht="15.6" x14ac:dyDescent="0.3">
      <c r="A1" s="48" t="s">
        <v>20</v>
      </c>
    </row>
    <row r="3" spans="1:7" x14ac:dyDescent="0.3">
      <c r="A3" s="2"/>
      <c r="B3" s="2" t="s">
        <v>8</v>
      </c>
      <c r="C3" s="2" t="s">
        <v>9</v>
      </c>
      <c r="D3" s="2" t="s">
        <v>10</v>
      </c>
      <c r="E3" s="16" t="s">
        <v>11</v>
      </c>
      <c r="F3" s="14" t="s">
        <v>19</v>
      </c>
      <c r="G3" s="2" t="s">
        <v>21</v>
      </c>
    </row>
    <row r="4" spans="1:7" x14ac:dyDescent="0.3">
      <c r="A4" s="2" t="s">
        <v>8</v>
      </c>
      <c r="B4" s="7">
        <v>4</v>
      </c>
      <c r="C4" s="7">
        <v>1.3049999999999999</v>
      </c>
      <c r="D4" s="7">
        <v>9.8000000000000007</v>
      </c>
      <c r="E4" s="17">
        <v>15.4</v>
      </c>
      <c r="F4" s="15">
        <f>SUM(B4:E4)</f>
        <v>30.505000000000003</v>
      </c>
      <c r="G4" s="7">
        <f>F4/$F$8</f>
        <v>0.19189034477986555</v>
      </c>
    </row>
    <row r="5" spans="1:7" x14ac:dyDescent="0.3">
      <c r="A5" s="2" t="s">
        <v>9</v>
      </c>
      <c r="B5" s="7">
        <v>14.75</v>
      </c>
      <c r="C5" s="7">
        <v>4</v>
      </c>
      <c r="D5" s="7">
        <v>36.5</v>
      </c>
      <c r="E5" s="17">
        <v>52</v>
      </c>
      <c r="F5" s="15">
        <f t="shared" ref="F5:F7" si="0">SUM(B5:E5)</f>
        <v>107.25</v>
      </c>
      <c r="G5" s="7">
        <f t="shared" ref="G5:G7" si="1">F5/$F$8</f>
        <v>0.67465135150436251</v>
      </c>
    </row>
    <row r="6" spans="1:7" x14ac:dyDescent="0.3">
      <c r="A6" s="2" t="s">
        <v>10</v>
      </c>
      <c r="B6" s="7">
        <v>1.722</v>
      </c>
      <c r="C6" s="7">
        <v>0.57499999999999996</v>
      </c>
      <c r="D6" s="7">
        <v>4</v>
      </c>
      <c r="E6" s="17">
        <v>6.1109999999999998</v>
      </c>
      <c r="F6" s="15">
        <f t="shared" si="0"/>
        <v>12.407999999999999</v>
      </c>
      <c r="G6" s="7">
        <f t="shared" si="1"/>
        <v>7.805197174327394E-2</v>
      </c>
    </row>
    <row r="7" spans="1:7" x14ac:dyDescent="0.3">
      <c r="A7" s="2" t="s">
        <v>11</v>
      </c>
      <c r="B7" s="7">
        <v>1.381</v>
      </c>
      <c r="C7" s="7">
        <v>0.39100000000000001</v>
      </c>
      <c r="D7" s="7">
        <v>3.036</v>
      </c>
      <c r="E7" s="17">
        <v>4</v>
      </c>
      <c r="F7" s="15">
        <f t="shared" si="0"/>
        <v>8.8079999999999998</v>
      </c>
      <c r="G7" s="7">
        <f t="shared" si="1"/>
        <v>5.5406331972498134E-2</v>
      </c>
    </row>
    <row r="8" spans="1:7" x14ac:dyDescent="0.3">
      <c r="A8" s="13"/>
      <c r="B8" s="13"/>
      <c r="C8" s="13"/>
      <c r="D8" s="13"/>
      <c r="E8" s="18" t="s">
        <v>22</v>
      </c>
      <c r="F8" s="37">
        <f>SUM(F4:F7)</f>
        <v>158.97099999999998</v>
      </c>
      <c r="G8" s="38">
        <f>SUM(G4:G7)</f>
        <v>1.0000000000000002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0A9DD-D202-4C26-85C3-8A93F02D11C0}">
  <dimension ref="A1:L18"/>
  <sheetViews>
    <sheetView workbookViewId="0"/>
  </sheetViews>
  <sheetFormatPr defaultColWidth="12.5546875" defaultRowHeight="14.4" x14ac:dyDescent="0.3"/>
  <cols>
    <col min="2" max="2" width="12.88671875" customWidth="1"/>
  </cols>
  <sheetData>
    <row r="1" spans="1:12" ht="15.6" x14ac:dyDescent="0.3">
      <c r="A1" s="48" t="s">
        <v>23</v>
      </c>
    </row>
    <row r="3" spans="1:12" x14ac:dyDescent="0.3">
      <c r="A3" s="2"/>
      <c r="B3" s="2" t="s">
        <v>8</v>
      </c>
      <c r="C3" s="2" t="s">
        <v>9</v>
      </c>
      <c r="D3" s="2" t="s">
        <v>10</v>
      </c>
      <c r="E3" s="16" t="s">
        <v>11</v>
      </c>
      <c r="F3" s="28" t="s">
        <v>19</v>
      </c>
      <c r="G3" s="29" t="s">
        <v>21</v>
      </c>
    </row>
    <row r="4" spans="1:12" x14ac:dyDescent="0.3">
      <c r="A4" s="2" t="s">
        <v>8</v>
      </c>
      <c r="B4" s="7">
        <v>73.389682539682539</v>
      </c>
      <c r="C4" s="7">
        <v>22.094761904761906</v>
      </c>
      <c r="D4" s="7">
        <v>172.77380952380952</v>
      </c>
      <c r="E4" s="17">
        <v>250.93650793650792</v>
      </c>
      <c r="F4" s="31">
        <f>SUM(B4:E4)</f>
        <v>519.19476190476189</v>
      </c>
      <c r="G4" s="30">
        <f>F4/$F$8</f>
        <v>0.19346585758063931</v>
      </c>
    </row>
    <row r="5" spans="1:12" x14ac:dyDescent="0.3">
      <c r="A5" s="2" t="s">
        <v>9</v>
      </c>
      <c r="B5" s="7">
        <v>252.67063492063494</v>
      </c>
      <c r="C5" s="7">
        <v>76.564285714285703</v>
      </c>
      <c r="D5" s="7">
        <v>594.40714285714284</v>
      </c>
      <c r="E5" s="17">
        <v>866.20555555555552</v>
      </c>
      <c r="F5" s="12">
        <f>SUM(B5:E5)</f>
        <v>1789.847619047619</v>
      </c>
      <c r="G5" s="30">
        <f t="shared" ref="G5:G7" si="0">F5/$F$8</f>
        <v>0.66694510415964403</v>
      </c>
    </row>
    <row r="6" spans="1:12" x14ac:dyDescent="0.3">
      <c r="A6" s="2" t="s">
        <v>10</v>
      </c>
      <c r="B6" s="7">
        <v>30.692328042328043</v>
      </c>
      <c r="C6" s="7">
        <v>9.2350088183421501</v>
      </c>
      <c r="D6" s="7">
        <v>72.402380952380952</v>
      </c>
      <c r="E6" s="17">
        <v>105.29047619047618</v>
      </c>
      <c r="F6" s="31">
        <f>SUM(B6:E6)</f>
        <v>217.62019400352733</v>
      </c>
      <c r="G6" s="30">
        <f t="shared" si="0"/>
        <v>8.1091105975912139E-2</v>
      </c>
    </row>
    <row r="7" spans="1:12" x14ac:dyDescent="0.3">
      <c r="A7" s="2" t="s">
        <v>11</v>
      </c>
      <c r="B7" s="7">
        <v>22.047023809523807</v>
      </c>
      <c r="C7" s="7">
        <v>6.6763038548752824</v>
      </c>
      <c r="D7" s="7">
        <v>52.100396825396828</v>
      </c>
      <c r="E7" s="17">
        <v>76.164285714285711</v>
      </c>
      <c r="F7" s="32">
        <f>SUM(B7:E7)</f>
        <v>156.98801020408163</v>
      </c>
      <c r="G7" s="30">
        <f t="shared" si="0"/>
        <v>5.8497932283804593E-2</v>
      </c>
    </row>
    <row r="8" spans="1:12" x14ac:dyDescent="0.3">
      <c r="A8" s="23"/>
      <c r="E8" s="11" t="s">
        <v>22</v>
      </c>
      <c r="F8" s="39">
        <f>SUM(F4:F7)</f>
        <v>2683.6505851599895</v>
      </c>
      <c r="G8" s="38">
        <f>SUM(G4:G7)</f>
        <v>1</v>
      </c>
    </row>
    <row r="9" spans="1:12" x14ac:dyDescent="0.3">
      <c r="A9" s="9"/>
      <c r="B9" s="10"/>
      <c r="C9" s="10"/>
      <c r="D9" s="10"/>
      <c r="E9" s="10"/>
      <c r="F9" s="10"/>
    </row>
    <row r="10" spans="1:12" x14ac:dyDescent="0.3">
      <c r="A10" s="22" t="s">
        <v>24</v>
      </c>
    </row>
    <row r="12" spans="1:12" x14ac:dyDescent="0.3">
      <c r="B12" t="s">
        <v>25</v>
      </c>
      <c r="H12" t="s">
        <v>26</v>
      </c>
    </row>
    <row r="14" spans="1:12" x14ac:dyDescent="0.3">
      <c r="B14" s="9"/>
      <c r="C14" s="9" t="s">
        <v>8</v>
      </c>
      <c r="D14" s="9" t="s">
        <v>9</v>
      </c>
      <c r="E14" s="9" t="s">
        <v>10</v>
      </c>
      <c r="F14" s="9" t="s">
        <v>11</v>
      </c>
      <c r="G14" s="9"/>
      <c r="I14" s="9" t="s">
        <v>8</v>
      </c>
      <c r="J14" s="9" t="s">
        <v>9</v>
      </c>
      <c r="K14" s="9" t="s">
        <v>10</v>
      </c>
      <c r="L14" s="9" t="s">
        <v>11</v>
      </c>
    </row>
    <row r="15" spans="1:12" x14ac:dyDescent="0.3">
      <c r="B15" s="9" t="s">
        <v>8</v>
      </c>
      <c r="C15" s="10">
        <v>4</v>
      </c>
      <c r="D15" s="10">
        <v>1.3047619047619048</v>
      </c>
      <c r="E15" s="10">
        <v>9.8000000000000007</v>
      </c>
      <c r="F15" s="10">
        <v>15.4</v>
      </c>
      <c r="G15" s="10"/>
      <c r="H15" s="9" t="s">
        <v>8</v>
      </c>
      <c r="I15" s="8">
        <f>$C$15*C15+$D$15*C16+$E$15*C17+$F$15*C18</f>
        <v>73.389682539682539</v>
      </c>
      <c r="J15" s="8">
        <f>$C$15*D15+$D$15*D16+$E$15*D17+$F$15*D18</f>
        <v>22.094761904761906</v>
      </c>
      <c r="K15" s="8">
        <f>$C$15*E15+$D$15*E16+$E$15*E17+$F$15*E18</f>
        <v>172.77380952380952</v>
      </c>
      <c r="L15" s="8">
        <f>$C$15*F15+$D$15*F16+$E$15*F17+$F$15*F18</f>
        <v>250.93650793650792</v>
      </c>
    </row>
    <row r="16" spans="1:12" x14ac:dyDescent="0.3">
      <c r="B16" s="9" t="s">
        <v>9</v>
      </c>
      <c r="C16" s="10">
        <v>14.75</v>
      </c>
      <c r="D16" s="10">
        <v>4</v>
      </c>
      <c r="E16" s="10">
        <v>36.5</v>
      </c>
      <c r="F16" s="10">
        <v>52</v>
      </c>
      <c r="G16" s="10"/>
      <c r="H16" s="9" t="s">
        <v>9</v>
      </c>
      <c r="I16" s="21">
        <f>$C$16*C15+$D$16*C16+$E$16*C17+$F$16*C18</f>
        <v>252.67063492063494</v>
      </c>
      <c r="J16" s="21">
        <f>$C$16*D15+$D$16*D16+$E$16*D17+$F$16*D18</f>
        <v>76.564285714285703</v>
      </c>
      <c r="K16" s="21">
        <f>$C$16*E15+$D$16*E16+$E$16*E17+$F$16*E18</f>
        <v>594.40714285714284</v>
      </c>
      <c r="L16" s="21">
        <f>$C$16*F15+$D$16*F16+$E$16*F17+$F$16*F18</f>
        <v>866.20555555555552</v>
      </c>
    </row>
    <row r="17" spans="2:12" x14ac:dyDescent="0.3">
      <c r="B17" s="9" t="s">
        <v>10</v>
      </c>
      <c r="C17" s="10">
        <v>1.7222222222222221</v>
      </c>
      <c r="D17" s="10">
        <v>0.57460317460317456</v>
      </c>
      <c r="E17" s="10">
        <v>4</v>
      </c>
      <c r="F17" s="10">
        <v>6.1111111111111107</v>
      </c>
      <c r="G17" s="10"/>
      <c r="H17" s="9" t="s">
        <v>10</v>
      </c>
      <c r="I17" s="21">
        <f>$C$17*C15+$D$17*C16+$E$17*C17+$F$17*C18</f>
        <v>30.692328042328043</v>
      </c>
      <c r="J17" s="21">
        <f>$C$17*D15+$D$17*D16+$E$17*D17+$F$17*D18</f>
        <v>9.2350088183421501</v>
      </c>
      <c r="K17" s="21">
        <f>$C$17*E15+$D$17*E16+$E$17*E17+$F$17*E18</f>
        <v>72.402380952380952</v>
      </c>
      <c r="L17" s="21">
        <f>$C$17*F15+$D$17*F16+$E$17*F17+$F$17*F18</f>
        <v>105.29047619047618</v>
      </c>
    </row>
    <row r="18" spans="2:12" x14ac:dyDescent="0.3">
      <c r="B18" s="9" t="s">
        <v>11</v>
      </c>
      <c r="C18" s="10">
        <v>1.3809523809523809</v>
      </c>
      <c r="D18" s="10">
        <v>0.39126984126984121</v>
      </c>
      <c r="E18" s="10">
        <v>3.0357142857142856</v>
      </c>
      <c r="F18" s="10">
        <v>4</v>
      </c>
      <c r="G18" s="10"/>
      <c r="H18" s="9" t="s">
        <v>11</v>
      </c>
      <c r="I18" s="8">
        <f>$C$18*C15+$D$18*C16+$E$18*C17+$F$18*C18</f>
        <v>22.047023809523807</v>
      </c>
      <c r="J18" s="8">
        <f>$C$18*D15+$D$18*D16+$E$18*D17+$F$18*D18</f>
        <v>6.6763038548752824</v>
      </c>
      <c r="K18" s="8">
        <f>$C$18*E15+$D$18*E16+$E$18*E17+$F$18*E18</f>
        <v>52.100396825396828</v>
      </c>
      <c r="L18" s="8">
        <f>$C$18*F15+$D$18*F16+$E$18*F17+$F$18*F18</f>
        <v>76.164285714285711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6CDE1-7F9E-477F-A964-C78E2445DD08}">
  <dimension ref="A1:D6"/>
  <sheetViews>
    <sheetView workbookViewId="0"/>
  </sheetViews>
  <sheetFormatPr defaultColWidth="12.5546875" defaultRowHeight="14.4" x14ac:dyDescent="0.3"/>
  <cols>
    <col min="1" max="1" width="12.5546875" customWidth="1"/>
  </cols>
  <sheetData>
    <row r="1" spans="1:4" ht="15.6" x14ac:dyDescent="0.3">
      <c r="A1" s="48" t="s">
        <v>27</v>
      </c>
    </row>
    <row r="3" spans="1:4" ht="14.85" customHeight="1" x14ac:dyDescent="0.3">
      <c r="A3" s="25"/>
      <c r="B3" s="2" t="s">
        <v>28</v>
      </c>
      <c r="C3" s="2" t="s">
        <v>29</v>
      </c>
      <c r="D3" s="2" t="s">
        <v>30</v>
      </c>
    </row>
    <row r="4" spans="1:4" x14ac:dyDescent="0.3">
      <c r="A4" s="2" t="s">
        <v>28</v>
      </c>
      <c r="B4" s="3"/>
      <c r="C4" s="3"/>
      <c r="D4" s="3"/>
    </row>
    <row r="5" spans="1:4" x14ac:dyDescent="0.3">
      <c r="A5" s="2" t="s">
        <v>29</v>
      </c>
      <c r="B5" s="3"/>
      <c r="C5" s="3"/>
      <c r="D5" s="3"/>
    </row>
    <row r="6" spans="1:4" x14ac:dyDescent="0.3">
      <c r="A6" s="2" t="s">
        <v>30</v>
      </c>
      <c r="B6" s="3"/>
      <c r="C6" s="3"/>
      <c r="D6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b6636a-b9c4-4d15-b2c1-fae48cadf21c">
      <Terms xmlns="http://schemas.microsoft.com/office/infopath/2007/PartnerControls"/>
    </lcf76f155ced4ddcb4097134ff3c332f>
    <TaxCatchAll xmlns="8c0b581b-e41c-4b91-8276-7254737d171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11D9821FFF324A86D20B7A5AA9709C" ma:contentTypeVersion="17" ma:contentTypeDescription="Create a new document." ma:contentTypeScope="" ma:versionID="7e148a398efca6f13198545accff441a">
  <xsd:schema xmlns:xsd="http://www.w3.org/2001/XMLSchema" xmlns:xs="http://www.w3.org/2001/XMLSchema" xmlns:p="http://schemas.microsoft.com/office/2006/metadata/properties" xmlns:ns2="bbb6636a-b9c4-4d15-b2c1-fae48cadf21c" xmlns:ns3="8c0b581b-e41c-4b91-8276-7254737d1714" targetNamespace="http://schemas.microsoft.com/office/2006/metadata/properties" ma:root="true" ma:fieldsID="3335f7ac502e6047014d465b8355c92b" ns2:_="" ns3:_="">
    <xsd:import namespace="bbb6636a-b9c4-4d15-b2c1-fae48cadf21c"/>
    <xsd:import namespace="8c0b581b-e41c-4b91-8276-7254737d1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6636a-b9c4-4d15-b2c1-fae48cadf2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ef0c2cb-efa3-4f89-8c88-cd0cb93f01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b581b-e41c-4b91-8276-7254737d171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2f90b17-3f7b-4c1e-8fbd-ac22b74a93bd}" ma:internalName="TaxCatchAll" ma:showField="CatchAllData" ma:web="8c0b581b-e41c-4b91-8276-7254737d17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27D6BA-FE6A-4473-AB93-8FCACE03C7F7}">
  <ds:schemaRefs>
    <ds:schemaRef ds:uri="http://schemas.microsoft.com/office/2006/metadata/properties"/>
    <ds:schemaRef ds:uri="http://schemas.microsoft.com/office/infopath/2007/PartnerControls"/>
    <ds:schemaRef ds:uri="bbb6636a-b9c4-4d15-b2c1-fae48cadf21c"/>
    <ds:schemaRef ds:uri="8c0b581b-e41c-4b91-8276-7254737d1714"/>
  </ds:schemaRefs>
</ds:datastoreItem>
</file>

<file path=customXml/itemProps2.xml><?xml version="1.0" encoding="utf-8"?>
<ds:datastoreItem xmlns:ds="http://schemas.openxmlformats.org/officeDocument/2006/customXml" ds:itemID="{91E6BD6E-48BE-4C69-8CD4-9743FF625F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C4C443-56E5-4133-A035-16AAB40B4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6636a-b9c4-4d15-b2c1-fae48cadf21c"/>
    <ds:schemaRef ds:uri="8c0b581b-e41c-4b91-8276-7254737d1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Tables 9a-9d</vt:lpstr>
      <vt:lpstr>Tables 10a-10d</vt:lpstr>
      <vt:lpstr>Total scores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Hansen;team@1000minds.com</dc:creator>
  <cp:keywords/>
  <dc:description/>
  <cp:lastModifiedBy>Franz Ombler</cp:lastModifiedBy>
  <cp:revision/>
  <dcterms:created xsi:type="dcterms:W3CDTF">2022-04-22T21:24:43Z</dcterms:created>
  <dcterms:modified xsi:type="dcterms:W3CDTF">2024-02-25T20:17:09Z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0x0101008B11D9821FFF324A86D20B7A5AA9709C</vt:lpwstr>
  </property>
</Properties>
</file>